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brma999\Desktop\"/>
    </mc:Choice>
  </mc:AlternateContent>
  <xr:revisionPtr revIDLastSave="0" documentId="13_ncr:1_{EBB5A681-C45A-46AA-AC2B-F1A173B4B446}" xr6:coauthVersionLast="45" xr6:coauthVersionMax="45" xr10:uidLastSave="{00000000-0000-0000-0000-000000000000}"/>
  <bookViews>
    <workbookView xWindow="-110" yWindow="-110" windowWidth="19420" windowHeight="10420" tabRatio="884" activeTab="3" xr2:uid="{00000000-000D-0000-FFFF-FFFF00000000}"/>
  </bookViews>
  <sheets>
    <sheet name="Cover Sheet" sheetId="25" r:id="rId1"/>
    <sheet name="History of changes" sheetId="23" r:id="rId2"/>
    <sheet name="readme" sheetId="8" r:id="rId3"/>
    <sheet name="Forest_data_by_Ownership_CSR1" sheetId="11" r:id="rId4"/>
    <sheet name="Forest_data_by_Ownership_CSR2" sheetId="14" r:id="rId5"/>
    <sheet name="Forest_data_by_Ownership_CSR3" sheetId="6" r:id="rId6"/>
    <sheet name="Forest_data_by_Ownership_CSR4" sheetId="12" r:id="rId7"/>
    <sheet name="1_template_stats_data_CSR1" sheetId="10" r:id="rId8"/>
    <sheet name="1_template_stats_data_CSR2" sheetId="15" r:id="rId9"/>
    <sheet name="1_template_stats_data_CSR3 " sheetId="5" r:id="rId10"/>
    <sheet name="1_template_stats_data_CSR4" sheetId="16" r:id="rId11"/>
    <sheet name="Wood_industry_maps_CSR4" sheetId="22" r:id="rId12"/>
    <sheet name="Data_availability_reliability" sheetId="13" r:id="rId13"/>
    <sheet name="Gaps identified" sheetId="7" state="hidden" r:id="rId14"/>
  </sheets>
  <externalReferences>
    <externalReference r:id="rId15"/>
    <externalReference r:id="rId16"/>
  </externalReferences>
  <definedNames>
    <definedName name="_CTVL001034a5d0d370f4e769f5d86a3c70a33b6" localSheetId="12">Data_availability_reliability!$B$31</definedName>
    <definedName name="_CTVL0011a817c706a6e4afeaa7d7f91a207ffda" localSheetId="12">Data_availability_reliability!$B$33</definedName>
    <definedName name="_CTVL0011e71b713852a49bc8cfcb7c82cf21849" localSheetId="12">Data_availability_reliability!$B$36</definedName>
    <definedName name="_CTVL001230767d100fd43a8b1272ce90125c851" localSheetId="12">Data_availability_reliability!$B$39</definedName>
    <definedName name="_CTVL00123538d4d94904d3b9068d0444f09f888" localSheetId="12">Data_availability_reliability!$B$50</definedName>
    <definedName name="_CTVL00125af028677bd4a9eb6fbfc2ec7caef21" localSheetId="12">Data_availability_reliability!$B$28</definedName>
    <definedName name="_CTVL0012dce0b2bf686404a83557b72b3039b70" localSheetId="12">Data_availability_reliability!$B$49</definedName>
    <definedName name="_CTVL0012e1496e3ac894b9a8003bb1d7592a699" localSheetId="12">Data_availability_reliability!$B$46</definedName>
    <definedName name="_CTVL0012f60f720ead2405188ec7f523c0e4a83" localSheetId="12">Data_availability_reliability!$B$43</definedName>
    <definedName name="_CTVL0013aaa43f5b54549278346e97f32c93393" localSheetId="12">Data_availability_reliability!#REF!</definedName>
    <definedName name="_CTVL001507f638217c344cead6a48f78fdecb40" localSheetId="12">Data_availability_reliability!$B$41</definedName>
    <definedName name="_CTVL001596ac7e606f0416c8e28c7ad80a2d9b3" localSheetId="12">Data_availability_reliability!$B$42</definedName>
    <definedName name="_CTVL0016c89b5887ff64faaacb9f54608b7f967" localSheetId="12">Data_availability_reliability!$B$30</definedName>
    <definedName name="_CTVL001711a38c16ed54531a310f6b9cb03b32e" localSheetId="12">Data_availability_reliability!$B$44</definedName>
    <definedName name="_CTVL00176f2625a5fce424da37462555d0d1898" localSheetId="12">Data_availability_reliability!$B$38</definedName>
    <definedName name="_CTVL001892b4bc99a574489911fe128793bbac7" localSheetId="12">Data_availability_reliability!$B$47</definedName>
    <definedName name="_CTVL001ab3c8c3247254a7da6d01a9d3eba23f4" localSheetId="12">Data_availability_reliability!$B$34</definedName>
    <definedName name="_CTVL001b3b13315a3ed47589c8616de2df98c88" localSheetId="12">Data_availability_reliability!$B$40</definedName>
    <definedName name="_CTVL001bfa51cce299f45dabfd622766980e5e5" localSheetId="12">Data_availability_reliability!$B$29</definedName>
    <definedName name="_CTVL001c266aff8cbaa42d6b159070273546814" localSheetId="12">Data_availability_reliability!$B$37</definedName>
    <definedName name="_CTVL001ce328002b1394e5e8a940678e9aad912" localSheetId="12">Data_availability_reliability!$B$27</definedName>
    <definedName name="_CTVL001d69e61cd4c2d4f7ba9fecb216b0806f3" localSheetId="12">Data_availability_reliability!$B$32</definedName>
    <definedName name="_CTVL001e7a63dc0a9b24ea6a1c0c830e080df32" localSheetId="12">Data_availability_reliability!$B$48</definedName>
    <definedName name="_CTVL001e9a6722265ae4bdb814884a4b6e78964" localSheetId="12">Data_availability_reliability!$B$35</definedName>
    <definedName name="_CTVL001f04cfd2bc4df4b98b31baed009283f23" localSheetId="12">Data_availability_reliability!$B$45</definedName>
    <definedName name="_CTVL001fd0b4bea9f614fc7b2e866dfc37277a6" localSheetId="12">Data_availability_reliability!#REF!</definedName>
    <definedName name="Structure_and_all_languages" localSheetId="0">#REF!</definedName>
    <definedName name="Structure_and_all_language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26" i="6" l="1"/>
  <c r="K26" i="6"/>
  <c r="J26" i="6"/>
  <c r="L25" i="6"/>
  <c r="K25" i="6"/>
  <c r="J25" i="6"/>
  <c r="L24" i="6"/>
  <c r="K24" i="6"/>
  <c r="J24" i="6"/>
  <c r="L23" i="6"/>
  <c r="K23" i="6"/>
  <c r="J23" i="6"/>
  <c r="L22" i="6"/>
  <c r="K22" i="6"/>
  <c r="J22" i="6"/>
  <c r="L10" i="6"/>
  <c r="K10" i="6"/>
  <c r="J10" i="6"/>
  <c r="I10" i="6"/>
  <c r="G10" i="6"/>
  <c r="F10" i="6"/>
  <c r="D10" i="6"/>
  <c r="M6" i="6"/>
  <c r="L6" i="6"/>
  <c r="K6" i="6"/>
  <c r="J6" i="6"/>
  <c r="I6" i="6"/>
  <c r="H6" i="6"/>
  <c r="G6" i="6"/>
  <c r="F6" i="6"/>
  <c r="E6" i="6"/>
  <c r="D6" i="6"/>
  <c r="M16" i="16" l="1"/>
  <c r="L16" i="16"/>
  <c r="K16" i="16"/>
  <c r="J16" i="16"/>
  <c r="I16" i="16"/>
  <c r="H16" i="16"/>
  <c r="G16" i="16"/>
  <c r="F16" i="16"/>
  <c r="E16" i="16"/>
  <c r="M15" i="16"/>
  <c r="L15" i="16"/>
  <c r="K15" i="16"/>
  <c r="J15" i="16"/>
  <c r="I15" i="16"/>
  <c r="H15" i="16"/>
  <c r="G15" i="16"/>
  <c r="F15" i="16"/>
  <c r="E15" i="16"/>
  <c r="M17" i="16"/>
  <c r="L17" i="16"/>
  <c r="K17" i="16"/>
  <c r="J17" i="16"/>
  <c r="I17" i="16"/>
  <c r="H17" i="16"/>
  <c r="G17" i="16"/>
  <c r="F17" i="16"/>
  <c r="E17" i="16"/>
  <c r="D17" i="16"/>
  <c r="M147" i="15" l="1"/>
  <c r="L147" i="15"/>
  <c r="K147" i="15"/>
  <c r="J147" i="15"/>
  <c r="I147" i="15"/>
  <c r="H147" i="15"/>
  <c r="G147" i="15"/>
  <c r="F147" i="15"/>
  <c r="E147" i="15"/>
  <c r="D147" i="15"/>
  <c r="M142" i="15"/>
  <c r="L142" i="15"/>
  <c r="K142" i="15"/>
  <c r="J142" i="15"/>
  <c r="I142" i="15"/>
  <c r="H142" i="15"/>
  <c r="G142" i="15"/>
  <c r="F142" i="15"/>
  <c r="E142" i="15"/>
  <c r="D142" i="15"/>
  <c r="I38" i="5" l="1"/>
  <c r="H38" i="5"/>
  <c r="G38" i="5"/>
  <c r="F38" i="5"/>
  <c r="E38" i="5"/>
  <c r="D38" i="5"/>
  <c r="I37" i="5"/>
  <c r="H37" i="5"/>
  <c r="G37" i="5"/>
  <c r="F37" i="5"/>
  <c r="E37" i="5"/>
  <c r="D37"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tc={86CF5E34-CBDF-4E9B-945A-6559F50B09B9}</author>
  </authors>
  <commentList>
    <comment ref="A28" authorId="0" shapeId="0" xr:uid="{00000000-0006-0000-0D00-000001000000}">
      <text>
        <t>[Kommentarthread]
Ihre Version von Excel gestattet Ihnen das Lesen dieses Kommentarthreads. Jegliche Bearbeitungen daran werden jedoch entfernt, wenn die Datei in einer neueren Version von Excel geöffnet wird. Weitere Informationen: https://go.microsoft.com/fwlink/?linkid=870924.
Kommentar:
    I found information about primary energy production from biomass tonne of oil equivalent (toe) and electricity production from forestry and agriculture biomass in GWh</t>
      </text>
    </comment>
  </commentList>
</comments>
</file>

<file path=xl/sharedStrings.xml><?xml version="1.0" encoding="utf-8"?>
<sst xmlns="http://schemas.openxmlformats.org/spreadsheetml/2006/main" count="2117" uniqueCount="707">
  <si>
    <t>state-owned</t>
  </si>
  <si>
    <t>others</t>
  </si>
  <si>
    <t>softwood</t>
  </si>
  <si>
    <t>hardwood</t>
  </si>
  <si>
    <t>sawlogs/veneer logs</t>
  </si>
  <si>
    <t>pulpwood</t>
  </si>
  <si>
    <t>m³</t>
  </si>
  <si>
    <t>MDF</t>
  </si>
  <si>
    <t>t</t>
  </si>
  <si>
    <t>m²</t>
  </si>
  <si>
    <t>charcoal</t>
  </si>
  <si>
    <t>fuelwood (firewood, wood chips)</t>
  </si>
  <si>
    <t>assortment</t>
  </si>
  <si>
    <t>sawmill industry</t>
  </si>
  <si>
    <t>forests</t>
  </si>
  <si>
    <t>used references</t>
  </si>
  <si>
    <t>bark</t>
  </si>
  <si>
    <t>products</t>
  </si>
  <si>
    <t>sawnwood</t>
  </si>
  <si>
    <t>by-products (sum of sawdust, wood chips, slaps, splinter, etc.)</t>
  </si>
  <si>
    <t>further processed sawnwood</t>
  </si>
  <si>
    <t>veneer and plywood industry</t>
  </si>
  <si>
    <t>veneer sheets (rotary peeled and sliced veneer)</t>
  </si>
  <si>
    <t>plywood (rotary peeled and sliced veneer)</t>
  </si>
  <si>
    <t>Comment</t>
  </si>
  <si>
    <t>Usually reported in m³ that equals m³ (f)</t>
  </si>
  <si>
    <t>wood panel industry</t>
  </si>
  <si>
    <t>HDF</t>
  </si>
  <si>
    <t>Particleboard</t>
  </si>
  <si>
    <t>OSB</t>
  </si>
  <si>
    <t>post-consumer wood</t>
  </si>
  <si>
    <t>chemical wood pulp (including sulphate unbleached pulp, sulphite bleached pulp, sulphate bleached pulp, sulphite unbleached pulp)</t>
  </si>
  <si>
    <t>fibreboards (including hardboards)</t>
  </si>
  <si>
    <t>wood energy product industry</t>
  </si>
  <si>
    <t>pellets</t>
  </si>
  <si>
    <t>briquettes</t>
  </si>
  <si>
    <t>fuelwood</t>
  </si>
  <si>
    <t>energy industry</t>
  </si>
  <si>
    <t>power</t>
  </si>
  <si>
    <t>heat</t>
  </si>
  <si>
    <t>biofuels</t>
  </si>
  <si>
    <t>trade (import and export)</t>
  </si>
  <si>
    <t xml:space="preserve">private-owned </t>
  </si>
  <si>
    <t>processing yield (produced plywood per processed veneer log)</t>
  </si>
  <si>
    <t>secondary wood processing of sawnwood, e.g. planning, grading</t>
  </si>
  <si>
    <t>processing yield (produced veneer sheets per processed veneer log)</t>
  </si>
  <si>
    <t>kg</t>
  </si>
  <si>
    <t>pulp and biorefinery industry</t>
  </si>
  <si>
    <t>lignin</t>
  </si>
  <si>
    <t>cellulose fibres (including, micro- and nanofibrillated fibres)</t>
  </si>
  <si>
    <t>CODE</t>
  </si>
  <si>
    <t>UNIT</t>
  </si>
  <si>
    <t>16.10.11.34</t>
  </si>
  <si>
    <t>16.10.11.36</t>
  </si>
  <si>
    <t>16.10.11.38</t>
  </si>
  <si>
    <t>16.10.12.50</t>
  </si>
  <si>
    <t>Wood, sawn or chipped lengthwise, sliced or peeled, of a thickness &gt; 6 mm (excluding coniferous and tropical woods and oak blocks, strips and friezes)</t>
  </si>
  <si>
    <t>16.10.12.77</t>
  </si>
  <si>
    <t>Oak blocks, strips or friezes for parquet or wood block flooring, planed but not assembled (excluding continuously shaped)</t>
  </si>
  <si>
    <t>Railway or tramway sleepers (cross-ties) of wood, not impregnated</t>
  </si>
  <si>
    <t>16.10.13.00</t>
  </si>
  <si>
    <t>16.10.21.10</t>
  </si>
  <si>
    <t>Coniferous wood continuously shaped (including strips and friezes for parquet flooring, not assembled)</t>
  </si>
  <si>
    <t>16.10.23.00</t>
  </si>
  <si>
    <t>16.10.25.03</t>
  </si>
  <si>
    <t>Coniferous wood in chips or particles</t>
  </si>
  <si>
    <t>16.10.25.05</t>
  </si>
  <si>
    <t>Non-coniferous wood in chips or particles</t>
  </si>
  <si>
    <t>Wood in the rough, treated with paint, stains, creosote or other preservatives</t>
  </si>
  <si>
    <t>16.10.31.16</t>
  </si>
  <si>
    <t>16.10.32.00</t>
  </si>
  <si>
    <t>Railway or tramway sleepers (cross-ties) of impregnated wood</t>
  </si>
  <si>
    <t>Other wood in the rough, including split poles and pickets</t>
  </si>
  <si>
    <t>16.10.39.00</t>
  </si>
  <si>
    <t>16.21.12.00</t>
  </si>
  <si>
    <t>16.21.13.16</t>
  </si>
  <si>
    <t>Oriented strand board (OSB), of wood</t>
  </si>
  <si>
    <t>16.21.14.19</t>
  </si>
  <si>
    <t>Waferboard and similar board, of wood (excluding particle board and oriented strand board [OSB])</t>
  </si>
  <si>
    <t>16.21.15.23</t>
  </si>
  <si>
    <t>Medium density fibreboard (MDF), of wood or other ligneous materials, whether or not bonded with resins or other organic substances, of a thickness not exceeding 5 mm</t>
  </si>
  <si>
    <t>16.21.15.26</t>
  </si>
  <si>
    <t>Medium density fibreboard (MDF), of wood or other ligneous materials, whether or not bonded with resins or other organic substances, of a thickness exceeding 5 mm but not exceeding 9 mm</t>
  </si>
  <si>
    <t>16.21.15.29</t>
  </si>
  <si>
    <t>16.21.15.43</t>
  </si>
  <si>
    <t>16.21.15.46</t>
  </si>
  <si>
    <t>Fibreboard (excluding medium density fibreboard [MDF]), of wood or other ligneous materials, whether or not bonded with resins or other organic substances, of a density exceeding 0,5 g/cm³ but not exceeding 0,8 g/cm³</t>
  </si>
  <si>
    <t>16.21.15.49</t>
  </si>
  <si>
    <t>Veneer sheets and sheets for plywood and other wood sawn lengthwise, sliced or peeled, of a thickness ≤ 6 mm of coniferous wood</t>
  </si>
  <si>
    <t>16.21.22.10</t>
  </si>
  <si>
    <t>16.21.24.00</t>
  </si>
  <si>
    <t>Veneer sheets and sheets for plywood and other wood sawn lengthwise, sliced or peeled, of a thickness ≤ 6 mm of other wood than coniferous or tropical wood</t>
  </si>
  <si>
    <t>m</t>
  </si>
  <si>
    <t>16.29.15.00</t>
  </si>
  <si>
    <t>Chemical wood pulp, dissolving grades</t>
  </si>
  <si>
    <t>17.11.11.00</t>
  </si>
  <si>
    <t>kg 90% sdt</t>
  </si>
  <si>
    <t>Chemical wood pulp, soda or sulphate, other than dissolving grades</t>
  </si>
  <si>
    <t>17.11.12.00</t>
  </si>
  <si>
    <t>Chemical wood pulp, sulphite, other than dissolving grades</t>
  </si>
  <si>
    <t>17.11.13.00</t>
  </si>
  <si>
    <t>20.14.72.00</t>
  </si>
  <si>
    <t>Wood charcoal whether or not agglomerated (including shell or nut charcoal)</t>
  </si>
  <si>
    <t>Residual lyes from the manufacture of wood pulp, excluding tall oil</t>
  </si>
  <si>
    <t>20.14.80.00</t>
  </si>
  <si>
    <t>20.59.58.00</t>
  </si>
  <si>
    <t>Biodiesel and mixtures thereof, not containing or containing &lt; 70 % by weight of petroleum oils or oils obtained from bituminous minerals</t>
  </si>
  <si>
    <t>GP2019VOEText</t>
  </si>
  <si>
    <t>GP2019Kurztext</t>
  </si>
  <si>
    <t>t-tr90 %</t>
  </si>
  <si>
    <t>international Code of PRODCOM</t>
  </si>
  <si>
    <t>Estonian Classification for Products: Tööstustoodete loetelu _ TTL Codes 2018</t>
  </si>
  <si>
    <t>1610 10 350</t>
  </si>
  <si>
    <t>1610 11 341</t>
  </si>
  <si>
    <t>1610 10 370</t>
  </si>
  <si>
    <t>1610 11 361</t>
  </si>
  <si>
    <t>1610 10 390</t>
  </si>
  <si>
    <t>1610 11 381</t>
  </si>
  <si>
    <t>16101250008 Wood, sawn or chipped lengthwise, sliced or peeled, of a thickness &gt; 6mm (excl coniferous and tropical woods and oak blocks, strips and friezes), m³</t>
  </si>
  <si>
    <t>other processing technologies</t>
  </si>
  <si>
    <t>1610 10 100</t>
  </si>
  <si>
    <t>1610 13 000</t>
  </si>
  <si>
    <t>16101300016 Railway or tramway sleepers (cross-ties) of wood, not impregnated, m³</t>
  </si>
  <si>
    <t>1610 32 000</t>
  </si>
  <si>
    <t>16103200017 Railway or tramway sleepers (cross-ties) of impregnated wood, m³</t>
  </si>
  <si>
    <t>1610 31 160</t>
  </si>
  <si>
    <t>1610 39 000</t>
  </si>
  <si>
    <t>not available in Statistics Estonia</t>
  </si>
  <si>
    <t>1610 10 330</t>
  </si>
  <si>
    <t>1610 11 345</t>
  </si>
  <si>
    <t>1610 11 365</t>
  </si>
  <si>
    <t>1610 11 385</t>
  </si>
  <si>
    <t>1610 21 103</t>
  </si>
  <si>
    <t>not available in PRODCOM</t>
  </si>
  <si>
    <t>1610 21 109</t>
  </si>
  <si>
    <t>1610 10 502</t>
  </si>
  <si>
    <t>1610 12 501</t>
  </si>
  <si>
    <t>1610 10 504</t>
  </si>
  <si>
    <t>1610 12 503</t>
  </si>
  <si>
    <t>1610 12 504</t>
  </si>
  <si>
    <t>1610 21 507</t>
  </si>
  <si>
    <t>1610 12 770</t>
  </si>
  <si>
    <t>1610 21 504</t>
  </si>
  <si>
    <t>1610 23 004</t>
  </si>
  <si>
    <t>veneer sheets and plywood is usually reported in m³; 
the processing yield varies strongly depending on the processed wood species and the focused country; 
if plywood production is considered within the veneer industry plywood panels are not considered within the panel industry to avoid double counting.</t>
  </si>
  <si>
    <t>1621 21 130
1621 12 170</t>
  </si>
  <si>
    <t>1621 22 100</t>
  </si>
  <si>
    <t>16212210000 Veneer sheets and sheets for plywood and other wood sawn lengthwise, sliced or peeled, of a thickness ? 6 mm of coniferous wood, m³</t>
  </si>
  <si>
    <t>1621 21 180</t>
  </si>
  <si>
    <t>1621 24 000</t>
  </si>
  <si>
    <t>16212400000 Veneer sheets and sheets for plywood and other wood sawn lengthwise, sliced or peeled, of a thickness ? 6 mm of other wood than coniferous or tropical wood, m³</t>
  </si>
  <si>
    <t>1621 13 131</t>
  </si>
  <si>
    <t>1621 12 001</t>
  </si>
  <si>
    <t>1621 13 132</t>
  </si>
  <si>
    <t>1621 12 002</t>
  </si>
  <si>
    <t>1621 13 133</t>
  </si>
  <si>
    <t>1621 12 003</t>
  </si>
  <si>
    <t>1621 13 161
1621 13 163</t>
  </si>
  <si>
    <t>1621 13 160</t>
  </si>
  <si>
    <t>16211316041 Oriented strand board (OSB), of wood, m³</t>
  </si>
  <si>
    <t>1621 13 190</t>
  </si>
  <si>
    <t>1621 14 190</t>
  </si>
  <si>
    <t>16211419042 Waferboard and similar board, of wood (excl particle board and oriented strand board (OSB)), m³</t>
  </si>
  <si>
    <t>1621 14 231
1621 14 239</t>
  </si>
  <si>
    <t>1621 15 230</t>
  </si>
  <si>
    <t>16211523049 Medium density fibreboard (MDF), of wood or other ligneous materials, whether or not bonded with resins or other organic substances, of a thickness &lt;= 5 mm, thousand m²</t>
  </si>
  <si>
    <t>1621 14 291</t>
  </si>
  <si>
    <t>1621 15 291</t>
  </si>
  <si>
    <t>1621 14 299</t>
  </si>
  <si>
    <t>1621 15 299</t>
  </si>
  <si>
    <t>1621 14 261
1621 14 269</t>
  </si>
  <si>
    <t>1621 15 260</t>
  </si>
  <si>
    <t>16211526050 Medium density fibreboard (MDF), of wood or other ligneous materials, whether or not bonded with resins or other organic substances, of a thickness &gt; 5 mm but &lt;= 9 mm, thousand m²</t>
  </si>
  <si>
    <t>1621 14 431</t>
  </si>
  <si>
    <t>1621 15 431</t>
  </si>
  <si>
    <t>1621 14 460</t>
  </si>
  <si>
    <t>1621 15 460</t>
  </si>
  <si>
    <t>16211546053 Fibreboard (excl medium density fibreboard [MDF]), of wood or other ligneous materials, whether or not bonded with resins or other organic substances, of a density &gt; 0.5 g/cm³ but &lt;= 0.8 g/cm³, thousand m²</t>
  </si>
  <si>
    <t>WPC</t>
  </si>
  <si>
    <t>1621 14 491</t>
  </si>
  <si>
    <t>1621 15 491</t>
  </si>
  <si>
    <t>1610 23 030</t>
  </si>
  <si>
    <t>1610 25 030</t>
  </si>
  <si>
    <t>16102503021 Coniferous wood in chips or particles, t</t>
  </si>
  <si>
    <t>1610 23 050</t>
  </si>
  <si>
    <t>1610 25 050</t>
  </si>
  <si>
    <t>16102505022 Non-coniferous wood in chips or particles, t</t>
  </si>
  <si>
    <t>1711 11 000</t>
  </si>
  <si>
    <t>17111100000 Chemical wood pulp, dissolving grades, kg 90% k/a</t>
  </si>
  <si>
    <t>1711 12 000</t>
  </si>
  <si>
    <t>17111200004 Chemical wood pulp, soda or sulphate, other than dissolving grades, t 90% k/a
17111200006 Chemical wood pulp, soda or sulphate, other than dissolving grades, t 90% k/a</t>
  </si>
  <si>
    <t>1711 13 000</t>
  </si>
  <si>
    <t>17111300000 Chemical wood pulp, sulphite, other than dissolving grades, kg 90% k/a</t>
  </si>
  <si>
    <t>2014 80 000</t>
  </si>
  <si>
    <t>1629 14 908</t>
  </si>
  <si>
    <t>1629 15 001</t>
  </si>
  <si>
    <t>16291500090 Wood pellets, t</t>
  </si>
  <si>
    <t>1629 15 003</t>
  </si>
  <si>
    <t>16291500091 Wood briquette, t</t>
  </si>
  <si>
    <t>2014 72 000</t>
  </si>
  <si>
    <t>20147200045 Wood charcoal whether or not agglomerated (incl shell or nut charcoal), t</t>
  </si>
  <si>
    <t>2059 59 903</t>
  </si>
  <si>
    <t>2059 58 000</t>
  </si>
  <si>
    <t>20595800119 Biodiesel and mixtures thereof, not containing or containing &lt; 70 % by weight of petroleum oils or oils obtained from bituminous minerals, t</t>
  </si>
  <si>
    <t xml:space="preserve">assortment (if available) </t>
  </si>
  <si>
    <t>imports / softwood</t>
  </si>
  <si>
    <t>imports / hardwood</t>
  </si>
  <si>
    <t>exports /softwood</t>
  </si>
  <si>
    <t>exports / hardwood</t>
  </si>
  <si>
    <t>sawlogs/veneer logs (SH/HW)</t>
  </si>
  <si>
    <t>pulpwood (SH/HW)</t>
  </si>
  <si>
    <t>fuelwood (firewood, wood chips) (SH/HW)</t>
  </si>
  <si>
    <t>bark (SH/HW)</t>
  </si>
  <si>
    <t>by-products (sum of sawdust, wood chips, slaps, splinter, etc.) (SH/HW)</t>
  </si>
  <si>
    <t>imports pellets</t>
  </si>
  <si>
    <t>import briquettes</t>
  </si>
  <si>
    <t>export pellets</t>
  </si>
  <si>
    <t>export briquettes</t>
  </si>
  <si>
    <r>
      <t xml:space="preserve">16103116019 Rough </t>
    </r>
    <r>
      <rPr>
        <b/>
        <sz val="11"/>
        <rFont val="Arial"/>
        <family val="2"/>
      </rPr>
      <t>softwood</t>
    </r>
    <r>
      <rPr>
        <sz val="11"/>
        <rFont val="Arial"/>
        <family val="2"/>
      </rPr>
      <t xml:space="preserve"> poles, injected or otherwise impregnated with paint, stains, creosote or other preservatives, m³</t>
    </r>
  </si>
  <si>
    <t>..</t>
  </si>
  <si>
    <t>Usually reported in m³ that equals m³ (f). (..) Confidential data, with low reliability or not available</t>
  </si>
  <si>
    <t>Wood sawn or sawn lengthwise, sliced ​​or peeled, whether or not trimmed, polished or joined at the ends,&gt; 6 mm thick , of fir (Abies spp.) And spruce (Picea spp.) (16101134). Catalonia. Prior to 2017 this product had the code 16101135 (Wood sawn or sawn lengthwise, sliced ​​or peeled, of a thickness&gt; 6 mm , of spruce of the species "Picea abies Karst" or of fir of the species "Abies alba mill"), used for data from 2009 to 2016.</t>
  </si>
  <si>
    <t>Wood sawn or sawn lengthwise, sliced ​​or peeled, whether or not trimmed, polished or joined at the ends, of a thickness&gt; 6 mm , of pine (Pinus spp.) (16101136). Catalonia. Prior to 2017 this product had the code 16101137 (Wood sawn or sawn lengthwise, sliced ​​or peeled, of a thickness&gt; 6 mm , of pine of the species Pinus silvestris L), used for data from 2009 to 2016.</t>
  </si>
  <si>
    <t>Wood sawn or sawn lengthwise, sliced ​​or peeled, whether or not planed, polished or joined at the ends, of a thickness&gt; 6 mm , of conifers, except fir, spruce and pine (16101138). Catalonia. Prior to 2017 this product had the code 16101139 (Wood of other conifers sawn or sawn lengthwise, sliced ​​or peeled, of a thickness&gt; 6 mm), used for data from 2009 to 2016)</t>
  </si>
  <si>
    <t>Wood sawn or roughly lengthened, cut or unrolled, of a thickness&gt; 6 mm thick , except for conifers and tropical wood and boards and friezes for oak, oak, cork oak and other acorn parquet floors (16101250). Catalonia. Prior to 2016 this product had the code 16101039 (Other wood sawn or chipped lengthwise, sliced ​​or peeled, of a thickness&gt; 6 mm , of conifers, and pencil slats &lt;= 125 cm long and &lt;= 12.5 mm thick), used for data from 2008 to 2015.</t>
  </si>
  <si>
    <t>Unimpregnated wooden sleepers for railways or similar (16101300). Catalonia. Before 2016 this product had the code 16101010 (Unimpregnated wooden sleepers for railways or similar)</t>
  </si>
  <si>
    <t xml:space="preserve">Impregnated wooden sleepers for railways or similar (16103200). </t>
  </si>
  <si>
    <t xml:space="preserve">Raw wooden sticks (even decorative or squared) treated with paint, creosote and other preservatives (16103116). Catalonia. </t>
  </si>
  <si>
    <t>Other types of raw wood, including perches and stakes (16103900). Catalonia</t>
  </si>
  <si>
    <t>Coniferous wood profiled longitudinally on any of the edges or sides, molded, with grooves, etc. (including strips and friezes for unglazed parquet) (16102110). Catalonia</t>
  </si>
  <si>
    <t>Sawn wood slats and friezes for parquet,&gt; 6 mm thick , polished but not glazed, of oak, holm oak, cork oak and other acorns, except longitudinally profiled (16101277). Catalonia</t>
  </si>
  <si>
    <t>Veneers for cladding and plywood, and other longitudinally sawn coniferous wood, cut or unwound, of a thickness &lt;= 6 mm , joined by multiple notches, ribbed, polished (including pencil slats) (16212210). Catalonia. Prior to 2016, information on this product was included in codes 16212113 and 16212118. From 2009 to 2015 the data considered is the sum of the values reported in codes 16212113 and 16212118.
Veneers for cladding and plywood and other wood sawn lengthwise, sliced ​​or peeled, of a thickness &lt;= 6 mm , joined by multiple notches, ribbed, polished (including pencil slats) (16212113). Catalonia.Veneers for cladding and plywood and other wood sawn lengthwise, sliced ​​or peeled, of a thickness &lt;= 6 mm , excluding those joined by multiple notches, ribbed, polished (16212118). Catalonia</t>
  </si>
  <si>
    <t>Wood particle boards (16211200). Catalonia. Prior to 2016 this product had the code 16211313 (Wood particle boards). Both codes have the same data reported.</t>
  </si>
  <si>
    <t>Wooden boards called "oriented strand board" (OBS) (16211316). Catalonia</t>
  </si>
  <si>
    <t>1) production volume for every panel usually reported in m³; (..) Confidential data, with low reliability or not available.
2) share of used assortments varies strongly in each country - crosschecking is urgently required 
3) bark is only used partly in the production, the not used part is separated and usually used for energy production</t>
  </si>
  <si>
    <t>Wooden boards called "waferboard" and similar boards, except particle boards and so-called "oriented strand board" (OSB) (16211419).  Prior to 2016 this product had the code 16211319, the quantities reported for both codes are the same.</t>
  </si>
  <si>
    <t>Fibreboard of wood or other ligneous materials, whether or not agglomerated with resins or other organic binders, of a thickness&gt; 9 mm (16211529). Catalonia. Prior to 2016 this product had the code 16211429, the quantities of both codes are the same.</t>
  </si>
  <si>
    <t>Medium density fiberboards (MDF) of wood fiber or other ligneous materials, whether or not agglomerated with resins or other organic binders, of a thickness&gt; 5 mm but &lt;9 mm (16211526). Catalonia. Prior to 2016 this product had the code 16211426, the quantities of both codes are the same.</t>
  </si>
  <si>
    <t>Fibreboard or other ligneous materials, whether or not agglomerated with resins or other organic binders, of a density&gt; 0.8 g / cm2 (16211543). Catalonia. Prior to 2016 this product had the code 16211443, the quantities of both codes are the same.</t>
  </si>
  <si>
    <t>Fibreboard or other ligneous materials, whether or not agglomerated with resins or other organic binders, of a density&gt; 0.5 g / cm 2, but &lt;= 0.8 g / cm 2 (16211546). Catalonia. Prior to 2016 this product had the code 16211446, the quantities of both codes are the same.</t>
  </si>
  <si>
    <t xml:space="preserve">Fibreboard or other ligneous materials, whether or not agglomerated with resins or other organic binders, of a density &lt;= 0.5 g / cm2 (16211549). Catalonia. Prior to 2016 this product had the code 16211449, the quantities of both codes are the same. </t>
  </si>
  <si>
    <t>Wood in chips or in coniferous particles (16102503). Catalonia</t>
  </si>
  <si>
    <t>Wood in plates or in particles, except for conifers (16102505). Catalonia</t>
  </si>
  <si>
    <t>1) production volume for pulp usually reported in tonnes; (..) Confidential data, with low reliability or not available;
2) share of used assortments varies strongly in each country - crosschecking is urgently required 
3) bark is not used in pulp production; it is separated and used for energy production</t>
  </si>
  <si>
    <t>Wooden chemical paste to dissolve (17111100). Catalonia.</t>
  </si>
  <si>
    <t>Chemical wood pulp in soda or sulphate (17111200). Catalonia</t>
  </si>
  <si>
    <t>Sulphite wood chemical paste (17111300). Catalonia</t>
  </si>
  <si>
    <t>Pellets and briquettes of pressed or agglomerated wood and of waste or wood waste (16291500). Catalonia. Only data avalable from 2016 to 2019 (prov.)</t>
  </si>
  <si>
    <t>Charcoal including agglomerate and that of fruit peels or stones (20147200). Catalonia</t>
  </si>
  <si>
    <t>1) production volume of wood energy products usually reported in tonnes; (..) Confidential data, with low reliability or not available;
2) share of used assortments varies strongly in each country - crosschecking is urgently required 
3) bark is used in the production due to missing debarking</t>
  </si>
  <si>
    <t>1) attention: reporting usually uses different units such as tonnes atro, tonnes lutro, solid m³ , loose cubic metres, etc.; (..) Confidential data, with low reliability or not available;
2) share of used assortments varies strongly in each country - crosschecking is urgently required 
3) bark is used due to missing debarking and as additional input material</t>
  </si>
  <si>
    <t>Biofuel (diesel substitute biofuels) and mixtures, not containing petroleum oils or oils obtained from bituminous minerals or containing less than 70% by weight (20595800). Catalonia. Prior to 2016 this product had the code 20595997, the quantities of both codes are the same.</t>
  </si>
  <si>
    <t>state-owned (Generalitat de Catalunya and Entitats locals)</t>
  </si>
  <si>
    <t>private-owned (Propietat privada: Data refers to authorised exploitations)</t>
  </si>
  <si>
    <t>Forest</t>
  </si>
  <si>
    <t>sawlogs/veneerlogs</t>
  </si>
  <si>
    <t>Sawmill industry</t>
  </si>
  <si>
    <t>processing yield</t>
  </si>
  <si>
    <t>where are we going to put other processing technologies? What is going to be the share between softwood and hardwood?</t>
  </si>
  <si>
    <t>panel industry</t>
  </si>
  <si>
    <t>Description Institute of Statistics of Catalonia (Idescat)</t>
  </si>
  <si>
    <t>I have pellets production but not segregated for heat or power production</t>
  </si>
  <si>
    <t>No briquettes production information</t>
  </si>
  <si>
    <t>heat
power
biofuels</t>
  </si>
  <si>
    <t>trade</t>
  </si>
  <si>
    <t>imports
exports</t>
  </si>
  <si>
    <t>No trade information for briquettes</t>
  </si>
  <si>
    <t>softwood
hardwood</t>
  </si>
  <si>
    <t>No information</t>
  </si>
  <si>
    <t>Could be obtained assuming that wood and water content in the panel (% from UNECE) belongs to pulpwood?</t>
  </si>
  <si>
    <t>There is a % from UNECE that belongs to bark</t>
  </si>
  <si>
    <t>Does this can be estimated with the % of share of recycled fibre from UNECE?</t>
  </si>
  <si>
    <t>Data found is not sorted by hardwood and softwood. No LDF data found in statistics</t>
  </si>
  <si>
    <t>Conversion factor, from conversion factors sheet or from UNECE Product basic density (solid volume, oven dry) in kg/m3</t>
  </si>
  <si>
    <t>Is it possible to calculate hardwood with share (37% hardwood) from UNECE?</t>
  </si>
  <si>
    <t>No information for plywood in Spain (UNECE)</t>
  </si>
  <si>
    <t>Medium density fiberboards (MDF)  of wood fiber or other ligneous materials, whether or not agglomerated with resins or other organic binders, of a thickness &lt;= 5 mm (16211523). Catalonia. Prior to 2016 this product had the code 16211423, the quantities of both codes are the same.</t>
  </si>
  <si>
    <t>I have woodchips production but no segregated for heat or power production and for softwood and hardwood. Conversion factor needed, temporarely I used wood basic density (Europe Average) from UNECE</t>
  </si>
  <si>
    <t>I have information of import and export for fuelwood (firewood and wood chips) but not segregated for softwood and hardwood</t>
  </si>
  <si>
    <t>split poles and pickets</t>
  </si>
  <si>
    <t>Which share should we use for the years 2015-2017? Extrapolation?</t>
  </si>
  <si>
    <t>From UNECE for Spain in 2018</t>
  </si>
  <si>
    <t>Statistics reported veneer and plywood together</t>
  </si>
  <si>
    <t>which should be used from UNECE? Peeled or sliced veneer or plywood, green rough, dry rough or dry sanded</t>
  </si>
  <si>
    <t>From material balance (UNECE)?</t>
  </si>
  <si>
    <t>No information for Catalonia. There is information from Spain</t>
  </si>
  <si>
    <t>From balance?</t>
  </si>
  <si>
    <t>16.10.21.50</t>
  </si>
  <si>
    <t>16.21.21.18</t>
  </si>
  <si>
    <t>Veneers for cladding and plywood and other wood sawn lengthwise, sliced ​​or peeled, of a thickness &lt;= 6 mm , excluding those joined by multiple notches, ribbed, polished (16212118). Catalonia</t>
  </si>
  <si>
    <t>Veneers for cladding and plywood and other wood sawn lengthwise, sliced ​​or peeled, of a thickness &lt;= 6 mm , joined by multiple notches, ribbed, polished, except for conifers and tropical wood (16212400). Catalonia. Prior to 2016, information on this product was included in codes 16212113 and 16212118. There is data for 2019 and 2020 (provisional).</t>
  </si>
  <si>
    <t>Veneers for cladding and plywood and other wood sawn lengthwise, sliced ​​or peeled, of a thickness &lt;= 6 mm , joined by multiple notches, ribbed, polished (including pencil slats) (16212113). Catalonia.</t>
  </si>
  <si>
    <t>Primary energy production (power and heat)</t>
  </si>
  <si>
    <t>16.21.21.13</t>
  </si>
  <si>
    <t>Wood profiled longitudinally by any of the edges or sides, molded, with grooves, etc. (including strips and friezes for unglazed parquet), except coniferous or bamboo (16102300). Catalonia. Prior to 2016, information on this product was included in code 16102150 (Longitudinally profiled wood, molded, with grooves, etc. (including strips and friezes for unglazed parquet)), used for data from 2009 to 2015.</t>
  </si>
  <si>
    <t>Source: Forest observatory of Catalonia (OFC). Apparent consumption</t>
  </si>
  <si>
    <t>Longitudinally profiled wood, molded, with grooves, etc. (including strips and friezes for unglazed parquet) (16102150). Catalonia. As of 2016, part of this product is assigned the code 16102210.</t>
  </si>
  <si>
    <t>Content</t>
  </si>
  <si>
    <t>readme</t>
  </si>
  <si>
    <t>only necessary for germany based on the german product codes!</t>
  </si>
  <si>
    <t>Residual bleaches from the manufacture of wood pulp, except talloil (20148000). Catalonia. The only year reported is 2019 and 2020 (provisionally) with 0.</t>
  </si>
  <si>
    <t>Attention: planning and grading may already be included in the sawnwood production - crosscheck with the description in the specific statistic. 
(..) Confidential data, with low reliability or not available.</t>
  </si>
  <si>
    <t>veneer sheets and plywood is usually reported in m³; 
if plywood production is considered within the veneer industry plywood panels are not considered within the panel industry to avoid double counting.</t>
  </si>
  <si>
    <t>Idescat (Institute of Statistics of Catalonia). Enquesta industrial de productes Agrupacions i branques (http://www.idescat.cat/industria/eip?ta=1&amp;t=2019)</t>
  </si>
  <si>
    <t>Idescat (Institute of Statistics of Catalonia). Enquesta industrial de productes Agrupacions i branques (http://www.idescat.cat/industria/eip?ta=1&amp;t=2019)
OFC (Forest observatory of Catalonia). Consum aparent i demanda total de biocombustibles forestals a Catalunya (https://www.observatoriforestal.cat/consum-i-demanda-de-biocombustibles/)</t>
  </si>
  <si>
    <t>OFC (Forest observatory of Catalonia). Consum aparent i demanda total de biocombustibles forestals a Catalunya (https://www.observatoriforestal.cat/consum-i-demanda-de-biocombustibles/)</t>
  </si>
  <si>
    <t>COMMENT</t>
  </si>
  <si>
    <t>Statistics Estonia: 
TO68-TO77: MANUFACTURING PRODUCTION BY THE LIST OF MANUFACTURING PRODUCTS (TTL)
https://andmed.stat.ee/en/stat/majandus__toostus__toostustooted__aastastatistika</t>
  </si>
  <si>
    <t>1) production volume for every panel usually reported in m³;
2) share of used assortments varies strongly in each country - crosschecking is urgently required 
3) bark is only used partly in the production, the not used part is separated and usually used for energy production</t>
  </si>
  <si>
    <t>thousand m²</t>
  </si>
  <si>
    <t>1) production volume for pulp usually reported in tonnes;
2) share of used assortments varies strongly in each country - crosschecking is urgently required 
3) bark is not used in pulp production; it is separated and used for energy production</t>
  </si>
  <si>
    <t>t 90% k/a</t>
  </si>
  <si>
    <t>category not available in Statistics Estonia</t>
  </si>
  <si>
    <t>1) production volume of wood energy products usually reported in tonnes; 
2) share of used assortments varies strongly in each country - crosschecking is urgently required 
3) bark is used in the production due to missing debarking</t>
  </si>
  <si>
    <t>not available</t>
  </si>
  <si>
    <t>Statistics Estonia: 
TO68-TO77: MANUFACTURING PRODUCTION BY THE LIST OF MANUFACTURING PRODUCTS (TTL)
https://andmed.stat.ee/en/stat/majandus__toostus__toostustooted__aastastatistika
KE023: ENERGY BALANCE SHEET by Indicator, Type of fuel/energy and Year
https://andmed.stat.ee/en/stat/Lepetatud_tabelid__Majandus.%20Arhiiv__Energeetika.%20Arhiiv</t>
  </si>
  <si>
    <t>1) attention: reporting usually uses different units such as tonnes atro, tonnes lutro, solid m³ , loose cubic metres, etc.; 
2) share of used assortments varies strongly in each country - crosschecking is urgently required 
3) bark is used due to missing debarking and as additional input material</t>
  </si>
  <si>
    <t>sawlogs/veneer logs (SW/HW)</t>
  </si>
  <si>
    <t>pulpwood (SW/HW)</t>
  </si>
  <si>
    <t>fuelwood (firewood, wood chips) (SW/HW)</t>
  </si>
  <si>
    <t>thousand m³ solid volume</t>
  </si>
  <si>
    <t>by-products (sum of sawdust, wood chips, slaps, splinter, etc.) (SW/HW)</t>
  </si>
  <si>
    <t>bark (SW/HW)</t>
  </si>
  <si>
    <t>EUROSTAT:
Sawnood and panels
https://ec.europa.eu/eurostat/databrowser/view/FOR_SWPAN__custom_1588455/default/table
Roundwood, fuelwood and other basic products
https://ec.europa.eu/eurostat/databrowser/view/FOR_BASIC__custom_1588396/default/table 
Industrial roundwood by assortment
https://ec.europa.eu/eurostat/databrowser/view/FOR_IRASS__custom_1588439/default/table 
FAOstat: delivers equal data than EUROSTAT, but less data
Forestry Production and Trade
http://www.fao.org/faostat/en/#data/FO</t>
  </si>
  <si>
    <t>thousand m³</t>
  </si>
  <si>
    <r>
      <t xml:space="preserve">by-products (sum of sawdust, wood chips, slaps, splinter, etc.) No differentiation between harwood and softwood; category is called </t>
    </r>
    <r>
      <rPr>
        <b/>
        <sz val="11"/>
        <color theme="1"/>
        <rFont val="Arial"/>
        <family val="2"/>
      </rPr>
      <t>wood chips particles and residues</t>
    </r>
  </si>
  <si>
    <t>No differentiation between harwood and softwood; Figures are shown in imports / softwood</t>
  </si>
  <si>
    <t>imports pellets: No differentiation between harwood and softwood</t>
  </si>
  <si>
    <t>thousand t</t>
  </si>
  <si>
    <t>import briquettes: No differentiation between harwood and softwood</t>
  </si>
  <si>
    <t>No differentiation between harwood and softwood; Figures are shown in exports / softwood</t>
  </si>
  <si>
    <t>exports pellets: No differentiation between harwood and softwood</t>
  </si>
  <si>
    <t>exports briquettes: No differentiation between harwood and softwood</t>
  </si>
  <si>
    <t>DESTATIS GENESIS Datenbank - Holzeinschlagstatistik -  Code: 41261-0011 https://www-genesis.destatis.de/genesis/online</t>
  </si>
  <si>
    <t>Forest_data by_ownership_CSR</t>
  </si>
  <si>
    <t>1_template_statistical_data_CSR</t>
  </si>
  <si>
    <t xml:space="preserve">Reported in m³ with bark. 
Split poles and pickets for 2009 to 2014 only include split poles. 
For 2015 to 2017, there is no share data available. The share for those years was estimated calculating the average of the available years (2009-2014 and 2018). </t>
  </si>
  <si>
    <t>Not available</t>
  </si>
  <si>
    <t>Not available in the Institute of Statistics of Catalonia</t>
  </si>
  <si>
    <t>Comments</t>
  </si>
  <si>
    <t>After 2016 this code was split in three:
- 16.21.22.10 already accounted in softwood
- 16.21.23.00 of tropical wood (NA and not data available in Idescat)
- 16.21.24.00 except coniferous or tropical wood (no data available for the years 2009-2018, there is data for 2019 and 2020 (provisional)</t>
  </si>
  <si>
    <t>According to the description of MDF products, they include wood fiber and other ligneous materials</t>
  </si>
  <si>
    <t>There is avialable data for "Other chemical preparations nec (includes biofuels substituting diesel for oil plants; ethanol for sugar fermentation or amylaceous plants) (2059599000). Catalonia."</t>
  </si>
  <si>
    <t>only the superordinate group as a whole available:
Spruce wood (Picea abies Karst.), fir wood (Abies alba Mill.) sawn or chipped lengthwise, sliced or peeled, of a thickness &gt; 6 mm</t>
  </si>
  <si>
    <t>only the superordinate group as a whole available:
16101134003 Spruce wood (Picea abies Karst.), fir wood (Abies alba Mill.) sawn or chipped lengthwise, sliced or peeled, of a thickness &gt; 6 mm, m³</t>
  </si>
  <si>
    <t>only the superordinate group as a whole available:
Pine wood (Pinus sylvestris L.) sawn or chipped lengthwise, sliced or peeled, of a thickness &gt; 6 mm</t>
  </si>
  <si>
    <t>only the superordinate group as a whole available:
16101136004 Pine wood (Pinus sylvestris L.) sawn or chipped lengthwise, sliced or peeled, of a thickness &gt; 6 mm, m³</t>
  </si>
  <si>
    <t>only the superordinate group as a whole available:
Coniferous wood sawn or chipped lengthwise, sliced or peeled, of a thickness of &gt; 6 mm (excl. spruce "Picea abies Karst.", silver fir "Abies alba Mill." and pine "Pinus sylvestris L.")</t>
  </si>
  <si>
    <t>only the superordinate group as a whole available:
16101138000 Coniferous wood sawn or chipped lengthwise, sliced or peeled, of a thickness of &gt; 6 mm (excl. spruce ''Picea abies Karst.'', silver fir ''Abies alba Mill.'' and pine ''Pinus sylvestris L.''), m³</t>
  </si>
  <si>
    <t>only the superordinate group as a whole available:
Wood, sawn or chipped lengthwise, sliced or peeled, of a thickness &gt; 6 mm (excluding coniferous and tropical woods and oak blocks, strips and friezes)</t>
  </si>
  <si>
    <t>only the superordinate group as a whole available:
Wood, incl. strips and friezes for parquet flooring, not assembled, continuously shaped "tongued, grooved, rebated, chamfered, V-jointed beaded, moulded, rounded or the like" along any of its edges, ends or faces, whether or not planed, sanded or end-jointed (excl. coniferous wood and bamboo)</t>
  </si>
  <si>
    <t>only the superordinate group as a whole available:
Particle board, of wood</t>
  </si>
  <si>
    <t>only the superordinate group as a whole available:
16211200039 Particle board of wood, m³</t>
  </si>
  <si>
    <t>only the superordinate group as a whole available:
Medium density fibreboard (MDF), of wood or other ligneous materials, whether or not bonded with resins or other organic substances, of a thickness exceeding 9 mm</t>
  </si>
  <si>
    <t>only the superordinate group as a whole available:
16211529051 Medium density fibreboard (MDF), of wood or other ligneous materials, whether or not bonded with resins or other organic substances, of a thickness &gt; 9 mm, thousand m²</t>
  </si>
  <si>
    <t>only the superordinate group as a whole available:
Fibreboard (excluding medium density fibreboard [MDF]), of wood or other ligneous materials, whether or not bonded with resins or other organic substances, of a density exceeding 0,8 g/cm³</t>
  </si>
  <si>
    <t>only the superordinate group as a whole available:
16211543057 Fibreboard (excl medium density fibreboard [MDF]), of wood or other ligneous materials, whether or not bonded with resins or other organic substances, of a density &gt; 0.8 g/cm³, thousand m²</t>
  </si>
  <si>
    <t>only the superordinate group as a whole available:
Fibreboard of wood or other ligneous materials (excluding medium density fibreboard [MDF]), whether or not bonded with resins or other organic substances, of a density not exceeding 0,5 g/cm³</t>
  </si>
  <si>
    <t>only the superordinate group as a whole available:
16211549054 Fibreboard of wood or other ligneous materials (excl medium density fibreboard [MDF]), whether or not bonded with resins or other organic substances, of a density not &gt; 0.5 g/cm³, thousand m²</t>
  </si>
  <si>
    <t>only the superordinate group as a whole available:
Pellets and briquettes of pressed and agglomerated wood and of wood waste and scrap</t>
  </si>
  <si>
    <t>Statistics Estonia: 
TO68-TO77: MANUFACTURING PRODUCTION BY THE LIST OF MANUFACTURING PRODUCTS (TTL)
https://andmed.stat.ee/en/stat/majandus__toostus__toostustooted__aastastatistika
EUROSTAT: 
Roundwood, fuelwood and other basic products
https://ec.europa.eu/eurostat/databrowser/view/FOR_BASIC__custom_1653640/default/table?lang=en</t>
  </si>
  <si>
    <t>Regarding the years 2009-2015, there was only one category, which included softwood and hardwood. Since 2016 the categorisation was aligned with the international PRODCOM standard. An average share of 0,29% softwood and 99,71% hardwood was calculated from the years 2016-2018. Based on these proportions, the data from the years 2009-2015 were estimated.</t>
  </si>
  <si>
    <t>Statistics Estonia :For the years 2009-2016 Statistics Estonia offers the category 
"16291900088 Briquette and pellets from sawdust, t"
In 2016, there was a recategorisation.
For the years 2016-2018 Statistics Estonia offers the category 
"16291500090 Wood pellets, t"</t>
  </si>
  <si>
    <t>EUROSTAT
Definition of wood products according to Joint Forest Sector Questionnaire Definitions:
Wood pellets
Agglomerates produced either directly by compression or by the addition of a binder in a proportion not exceeding 3% by weight. Such pellets are cylindrical, with a diameter not exceeding 25 mm and a length not exceeding 100 mm. They are assumed to have 8% moisture content. It is reported in metric tonnes.</t>
  </si>
  <si>
    <t>Statistics Estonia
For the years 2009-2016 Statistics Estonia offers the category 
"16291900088 Briquette and pellets from wood waste t"
In 2016, there was a recategorisation.
For the years 2016-2018 Statistics Estonia offers the category 
"16291500091 Wood briquette, t"</t>
  </si>
  <si>
    <t>EUROSTAT
Definition of wood products according to Joint Forest Sector Questionnaire Definitions:
Other agglomerates
Agglomerates other than wood pellets, for example briquettes or logs. It is reported in metric tonnes.</t>
  </si>
  <si>
    <t>EUROSTAT
Definition of wood products according to Joint Forest Sector Questionnaire Definitions:
Wood charcoal
Wood carbonised by partial combustion or the application of heat from external sources. It includes charcoal used as a fuel or for other uses, e.g. as a reduction agent in metallurgy or as an absorption or filtration medium. Charcoal made from shells or nuts is included. It excludes bamboo charcoal. It is reported in metric tonnes.</t>
  </si>
  <si>
    <t>In the reference it is named "Firewood, thousand m³ solid volume"</t>
  </si>
  <si>
    <t>EUROSAT offers the category''sawlogs and veneer logs''.
Data for softwood was split into different coniferous categories, which are; Fir/spruce (Abies, alba, picea aies), Pine (Pinus sylvestris), and non-specified. These categories were summed up to one figure.</t>
  </si>
  <si>
    <t>EUROSAT offers the category''Pulpwood, round and split and other industrial roundwood''
Thus there is no data available for "other industrial roundwood" it was not possible to exclude it from the pulpwood category.
Data for softwood was split into different coniferous categories, which are; Fir/spruce (Abies, alba, picea aies), Pine (Pinus sylvestris), and non-specified. These categories were summed up to one figure.</t>
  </si>
  <si>
    <t>EUROSTAT only offers the category "Fuelwood (including wood for charcoal)". but no separate data of charcoal. So it is not possible to exclude charcoal out of this dataset.
For the years 2009-2015 only the summerised data for softwood and harwood is available. Therefore, an average share of softwood imports of 76,2% was calculated from the years 2016-2018. Based on these proportions the data from the years 2009-2015 were estimated.</t>
  </si>
  <si>
    <t>EUROSTAT offers the category "Sawnwood including sleepers"</t>
  </si>
  <si>
    <t>EUROSTAT offers the category "wood chips particles and residues".
The joint forest sector questionnaire definition is
WOOD CHIPS, PARTICLES AND RESIDUES
In the production and trade statistics, it represents the sum of wood chips, particles and wood residues. It is the volume of roundwood that is left over after the production of forest products in the wood processing industry (i.e. wood processing co-products) and has not been agglomerated. It includes chips produced directly from roundwood in chipping mills. It excludes wood chips made directly in the forest from roundwood (i.e. already counted as pulpwood or wood fuel). It is reported in cubic metres solid volume excluding bark.</t>
  </si>
  <si>
    <t>EUROSTAT offers  for the category sawlogs/ venner logs "Non-coniferous: Birch (Betula spp.)"</t>
  </si>
  <si>
    <t>EUROSAT offers the category''Pulpwood, round and split and other industrial roundwood''
Thus there is no data available for "other industrial roundwood" it was not possible to exclude it from the pulpwood category.
EUROSTAT offers  for the category pulpwood "Non-coniferous: Birch (Betula spp.)"</t>
  </si>
  <si>
    <t>EUROSTAT only offers the category "Fuelwood (including wood for charcoal)". but no separate data of charcoal. So it is not possible to exclude charcoal out of this dataset.
For the years 2009-2015 only the summerised data for softwood and harwood is available. Therefore, an average share of hardwood imports of 23,80% was calculated from the years 2016-2018. Based on these proportions the data from the years 2009-2015 were estimated.</t>
  </si>
  <si>
    <t>Not available in FAO and in EUROSTAT</t>
  </si>
  <si>
    <t>EUROSTAT: Roundwood, fuelwood and other basic products
offers data for 2008-2018 with rounding
FAO: Forestry Production and Trade, Estonia
offers data for 2012-2018 with less rounding than EUROSTAT
Therefore FAO data was chosen and supplemented with EUOSTAT data</t>
  </si>
  <si>
    <t>EUROSTAT: Roundwood, fuelwood and other basic products
offers the category "Other agglomerates" which means per joint forest sector questionnaire definitions …
Agglomerates other than wood pellets, for example briquettes or logs.
EUROSTAT offers data for 2008-2018 with rounding
FAO: Forestry Production and Trade, Estonia offers the same category.
FAO offers data for 2013-2018 with less rounding than EUROSTAT
Therefore FAO data was chosen and supplemented with EUROSTAT data.</t>
  </si>
  <si>
    <t>EUROSTAT only offers the category "Fuelwood (including wood for charcoal)" but no separate data of charcoal. So it is not possible to exclude charcoal out of this dataset.
For the years 2009-2015 only the summerised data for softwood and harwood is available. Therefore, an average share of softwood exports of 38,95% was calculated from the years 2016-2018. Based on these proportions the data from the years 2009-2015 were estimated.</t>
  </si>
  <si>
    <t>EUROSTAT only offers the category "Fuelwood (including wood for charcoal)" but no separate data of charcoal. So it is not possible to exclude charcoal out of this dataset.
For the years 2009-2015 only the summerised data for softwood and harwood is available. Therefore, an average share of hardwood exports of 61,05% was calculated from the years 2016-2018. Based on these proportions the data from the years 2009-2015 were estimated.</t>
  </si>
  <si>
    <t>EUROSTAT: Roundwood, fuelwood and other basic products
offers the category "Other agglomerates" which means per joint forest sector questionnaire definitions …
Agglomerates other than wood pellets, for example briquettes or logs.
EUROSTAT offers data for 2008-2018 with rounding
FAO: Forestry Production and Trade, Estonia
offers the same category.
FAO offers data for 2012-2018 with less rounding than EUROSTAT
Therefore FAO data was chosen and supplemented with EUOSTAT data</t>
  </si>
  <si>
    <t>Sum of the two categories:
- "Wood chips, thousand m³ solid volume"
- "Wood waste, thousand m³ solid volume"</t>
  </si>
  <si>
    <t>Data_availability_reliability</t>
  </si>
  <si>
    <t>CSR</t>
  </si>
  <si>
    <t>Report or statistics</t>
  </si>
  <si>
    <t>Information included</t>
  </si>
  <si>
    <t>Reliability</t>
  </si>
  <si>
    <t>Estonia</t>
  </si>
  <si>
    <t>State Forest Management Centre (RMK) (Keskkonnaagentuur 2020).</t>
  </si>
  <si>
    <t>The Food and Agriculture Organisation (FAO) Statistics (FAO 2021).</t>
  </si>
  <si>
    <t>Statistics Estonia (Statistics Estonia 2021).</t>
  </si>
  <si>
    <t>Eurostat (statistical office of the European Union) (EUROSTAT 2021).</t>
  </si>
  <si>
    <t>Wood harvested; production volumes of wood products, imports and exports</t>
  </si>
  <si>
    <t>Grisons</t>
  </si>
  <si>
    <t>FSO Swiss Federal Statistical Office - Swiss Forestry Statistics (FSO 2021).</t>
  </si>
  <si>
    <t>Interactive table to study wood harvested per year, per forest zone, per Canton, per owner-type, per wood species, and per observation unit (i.e. assortment)</t>
  </si>
  <si>
    <t>FSO Swiss Federal Statistical Office - Swiss Wood Processing Survey (FSO 2019).</t>
  </si>
  <si>
    <t>Information on sawn wood production separated in hardwood and softwood processed, hardwood and softwood produced sawn wood and by-products.</t>
  </si>
  <si>
    <t>BFE – Swiss Ministry for Energy (Bundesamt für Energie) (BFE 2021).</t>
  </si>
  <si>
    <t>Yearly report on energy production per different firing systems (Kat. 12-17), per Canton, and information on share of assortments used in energy production.</t>
  </si>
  <si>
    <t>Wood Grisons association (Graubünden Holz) (Graubünden Holz 2021).</t>
  </si>
  <si>
    <t>Wood Flow Analysis Grisons provides data on the wood value chain in Grisons based on surveys and interviews</t>
  </si>
  <si>
    <t>Catalonia</t>
  </si>
  <si>
    <t>Statistical Institute of Catalonia (Institut d’Estadística de Catalunya 2021).</t>
  </si>
  <si>
    <t xml:space="preserve">Wood harvested; production volume of wood products </t>
  </si>
  <si>
    <t>Catalan Forest Observatory (Observatori Forestal Català 2020).</t>
  </si>
  <si>
    <t>Wood harvested; domestic production, imports, exports and apparent consumption of firewood, wood chips and pellets for energy production.</t>
  </si>
  <si>
    <t>No differentiation between hardwood and softwood assortments within firewood and wood chips.</t>
  </si>
  <si>
    <t>Forest Science and Technology Centre of Catalonia (Adriano, Raddi (CTFC) 11/9/2021).</t>
  </si>
  <si>
    <t>Share of assortments of wood harvested</t>
  </si>
  <si>
    <t>From 2008 to 2014, within the industry “split poles and pickets” only split poles were accounted. There is no share of assortments of wood harvested available for the years 2015-2017.</t>
  </si>
  <si>
    <t>Hesse / Thuringia</t>
  </si>
  <si>
    <t>German Federal Statistical Office (Destatis) (DESTATIS 2019, 2021d).</t>
  </si>
  <si>
    <t>Wood market report of the German Federal Ministry of Food and Agriculture (DESTATIS 2019).</t>
  </si>
  <si>
    <t>Wood harvested, producer price index, production volume of wood products, imports and export, etc, reported on a national level.</t>
  </si>
  <si>
    <t>Working document raw wood and semi-finished wood products (Rohholz-Holzhalbwaren-Arbeitsberichte)</t>
  </si>
  <si>
    <t>Production volume  of wood products (first processing level) in 2009-2018 (m³)</t>
  </si>
  <si>
    <t>Energy statistics of the German Federal Statistical Office (DESTATIS 2021a, 2021c).</t>
  </si>
  <si>
    <t>Electricity and heat production</t>
  </si>
  <si>
    <t>Official special evaluation of the General Information Service (AKD/LfStat) based on a request of index of goods (Güterverzeichnis für Produktionsstatistiken 2009/2019) (Bayerisches Landesamt für Statistik 2021; DESTATIS 2021b).</t>
  </si>
  <si>
    <t>The AKD forwards the data to the statistical offices of the federal states for each wood industry considered.</t>
  </si>
  <si>
    <t xml:space="preserve">Identification of companies using the company database "Bisnode". </t>
  </si>
  <si>
    <t xml:space="preserve">The identification of companies is based on specific keywords when they were registered in the database. If the keywords do not fit exactly, some companies might be not identified. </t>
  </si>
  <si>
    <t>DeSH (German Sawmill and Timber Industry Association) (DeSH 2021).</t>
  </si>
  <si>
    <t>Map with overview of sawmills in Germany (freely accessible address and contact data of 338 of the approx. 2000 sawmills in Germany).</t>
  </si>
  <si>
    <t xml:space="preserve">Companies which are not a member of DeSH are not listed. Therefore, crosschecking with the Bisnode database was done. </t>
  </si>
  <si>
    <t>Monitoring reports founded by  the Agency for Renewable Resources (FNR) (Mantau et al. 2018).</t>
  </si>
  <si>
    <t>Raw material monitoring wood - Quantitative recording and balancing of wood use in Germany (primary surveys) (Rohstoffmonitoring Holz).</t>
  </si>
  <si>
    <t>Figures are partially out of date. Maps mostly represent size classes only (more qualitative data).</t>
  </si>
  <si>
    <t>Pulp and paper production, used raw materials</t>
  </si>
  <si>
    <t>·   Within some years production volumes are missing or not listed for specific wood products.</t>
  </si>
  <si>
    <t xml:space="preserve">·   Data for wood energy product industry (pellets, briquettes, charcoal). 
·   Data for trade (import and export). 
·   For fuelwood there is no differentiation in soft- and hardwood for the years 2009-2015. By-products are reported as “wood chips particles and residues” without a differentiation in soft- and hardwood.
</t>
  </si>
  <si>
    <t xml:space="preserve">·   The database provides information on the assortments: sawlogs and veneer logs, industrial roundwood, wood fuel (separated in chopped wood and wood chips)! The assortment "industrial roundwood" is transferred to the assortment “pulpwood” following the UNECE Joint Forest Sector Questionnaire: Definitions (FAO 2021). 
·    Other ownerships beside private and public are not reported.
</t>
  </si>
  <si>
    <t xml:space="preserve">·   Every five year a full survey is conducted. For these years the canton level is available (2007, 2012, 2017).
·   For all other years there is no Canton specific information available. </t>
  </si>
  <si>
    <t xml:space="preserve">·   The study was conducted in 2006 and 2020. Years between are not available. 
·   The study reveals that there is no other primary wood processing industry located in Grisons then the sawmill industry. 
·   The study reveals a high volume of logs exported in other Cantons and countries. </t>
  </si>
  <si>
    <t>·   Non continuous data from 2009 to 2018, due to confidential data, data with low reliability or not available.
·   Missing data (within listed years).</t>
  </si>
  <si>
    <t>·   Wood harvested on a federal state-level per year and per species groups and most available wood species.
·   Forest ownership-categories: private-, state-owned and others.
·   Reported in  m³ under bark (Holzeinschlagstatistik)</t>
  </si>
  <si>
    <t xml:space="preserve">·   Underestimation of wood harvest because private forest owner are not obliged to report their felling volumes to the statistical offices.
·   Generally, German sawn wood production is underestimated by official statistics due to a reporting threshold which is placed at 5.000 m³ minimum processing output per year (Auer and Rauch 2021; Jochem et al. 2015).
·   Underestimation of the production volume of pulp and paper due to cut-off threshold by company size (employee or/and turnover) within the official production statistics.
</t>
  </si>
  <si>
    <t>·   Wood harvest: underestimation because private forest owners have no reporting obligation.
·   No differentiation between hardwood assortments within import and export.
·   No differentiation between soft- and hardwood within import and export of wood fuels and by-products.
·   No differentiation between federal states within the products.</t>
  </si>
  <si>
    <t>·   Information of processed sawlogs (hardwood/ softwood) only available for Hesse. Thuringia is not reported due to data confidentiality issues. 
·   Other semi-finished products are only reported on a national level.</t>
  </si>
  <si>
    <t>·  Official statistics do not provide information on specific wood assortment used for energy production in a national state or in a federal state level. 
·  Wood is subsumed with other biomass in the category “biomass”.</t>
  </si>
  <si>
    <t>·   Within some years production volumes are missing or not listed due to confidentiality.
·   Inaccuracy due to reporting thresholds for reporting companies.</t>
  </si>
  <si>
    <t xml:space="preserve">Company and branch data bases (Dun &amp; Bradstreet Deutschland GmbH 2021). </t>
  </si>
  <si>
    <t>Production reports of the German fuel wood and pellet association (DEPV) (DEPV 2021).</t>
  </si>
  <si>
    <t>Production, consumption, import and export of pellets</t>
  </si>
  <si>
    <t>·   Underestimation due to cut-off threshold by company size (employee or/and turnover) within the official production statistics.
·   Only members of the DEPV report to the association.
·   Data which is available on the federal state level is not deliverable due to confidentiality guidelines.</t>
  </si>
  <si>
    <t>Annual report of the German Pulp and Paper Association (VDP) (Brabender 2021).</t>
  </si>
  <si>
    <t>·   No data available on a federal state level, only on a national level.
·   Only members of the VDP report to the association.</t>
  </si>
  <si>
    <t>Adriano, Raddi (2021): Producción de madera en rollo con corteza en Cataluña. E-mail message to Lina Maria, Girata-Sastoque (THRO). n.p., 11/9/2021.</t>
  </si>
  <si>
    <t>Auer, Veronika; Rauch, Peter (2021): Potential of substituting softwood with hardwood - A resource based analyses.</t>
  </si>
  <si>
    <t>Bayerisches Landesamt für Statistik (2021): Allgemeiner Auskunftsdienst. Available online at https://www.statistik.bayern.de/service/auskunftsdienst/index.html.</t>
  </si>
  <si>
    <t>BFE (2021): Schweizerische Holzenergiestatistik. Bundesamt für Energie. Available online at https://pubdb.bfe.admin.ch/de/suche?keywords=403.</t>
  </si>
  <si>
    <t>Brabender, Katrin (2021): Statistiken zum Leistungsbericht. DIE PAPIERINDUSTRIE e. V. Available online at Pelletproduktion in Deutschland 2018-2021.</t>
  </si>
  <si>
    <t>DEPV (2021): Pelletproduktion in Deutschland 2018-2021. Deutscher Energieholz- und Pellet-Verband e.V. Available online at https://depv.de/p/Pelletproduktion-in-Deutschland-2018-2021-gVEq9zJLKCZsRZ5qRLn9FJ.</t>
  </si>
  <si>
    <t>DeSH (2021): Startseite. Deutsche Säge- und Holzindustrie Bundesverband e.V. Available online at https://www.saegewerke.de/de_DE#map.</t>
  </si>
  <si>
    <t>DESTATIS (2019): Rohholz und Holzhalbwaren. Arbeitsunterlage. Wiesbaden. Statistisches Bundesamt Deutschland. Available online at https://www.statistischebibliothek.de/mir/receive/DESerie_mods_00000671.</t>
  </si>
  <si>
    <t>DESTATIS (2021a): Bruttostromerzeugung in Deutschland. Statistisches Bundesamt Deutschland. Available online at https://www.destatis.de/DE/Themen/Branchen-Unternehmen/Energie/Erzeugung/Tabellen/bruttostromerzeugung.html.</t>
  </si>
  <si>
    <t>DESTATIS (2021b): Methoden: Klassifikationen. Statistisches Bundesamt Deutschland. Available online at https://www.destatis.de/DE/Methoden/Klassifikationen/_inhalt.html.</t>
  </si>
  <si>
    <t>DESTATIS (2021c): Nettowärmeerzeugung, Brennstoffeinsatz, -bezug, -bestand der Heizwerke: Deutschland, Jahre, Energieträger. Statistisches Bundesamt Deutschland. Available online at https://www-genesis.destatis.de/genesis/online?&amp;sequenz=tabelleErgebnis&amp;selectionname=43411-0001#abreadcrumb.</t>
  </si>
  <si>
    <t>DESTATIS (2021d): Wald und Holz: Holzeinschlag nach Holzartengruppen, Holzsorten, ausgewählten Besitzarten. Statistisches Bundesamt Deutschland. Available online at https://www.destatis.de/DE/Themen/Branchen-Unternehmen/Landwirtschaft-Forstwirtschaft-Fischerei/Wald-Holz/Tabellen/holzeinschlag-deutschland.html.</t>
  </si>
  <si>
    <t>Dun &amp; Bradstreet Deutschland GmbH (2021): Firmendatenbank. Available online at https://www.bisnode-firmendatenbank.de/start.html.</t>
  </si>
  <si>
    <t>EUROSTAT (2021): Roundwood, fuelwood and other basic products.</t>
  </si>
  <si>
    <t>FAO (2021): FAOSTAT Forestry Production and Trade. Food and Agriculture Organization (FAO) the United Nations.</t>
  </si>
  <si>
    <t>FSO (2019): Eidgenössische Holzverarbeitungserhebung (HV). Edited by Bundesamt für Statistik. Swiss Federal Statistical Office. Available online at https://www.bfs.admin.ch/bfs/de/home/statistiken/land-forstwirtschaft/erhebungen/hv.assetdetail.9306549.html.</t>
  </si>
  <si>
    <t>FSO (2021): Wood harvest in Switzerland, in m3. Swiss Federal Statistical Office. Available online at https://www.pxweb.bfs.admin.ch/pxweb/en/px-x-0703010000_102/-/px-x-0703010000_102.px/.</t>
  </si>
  <si>
    <t>Graubünden Holz (2021): Graubünden Holz. Available online at https://graubuendenholz.ch/DE/home.html#.</t>
  </si>
  <si>
    <t>Institut d’Estadística de Catalunya (2021): Enquesta industrial de productes: Agrupacions i branques. Producció venuda per agrupacions i branques de la indústria. Catalunya. 2020.</t>
  </si>
  <si>
    <t>Keskkonnaagentuur (2020): Aastaraamat Mets 2019 Yearbook Forest 2019. With assistance of 1. Metsavarud: Mati Valgepea, Madis Raudsaar, Allan Sims, Tiiu Timmusk. Edited by Raudsaar Madis, Valgepea Mati. Keskkonnaagentuur.</t>
  </si>
  <si>
    <t>Mantau, Udo; Döring, Przemko; Weimar, Holger; Glasenapp, Sebastian (2018): Schriftenreihe Nachwachsende Rohstoffe. Edited by FNR. Fachagentur Nachwachsende Rohstoffe e. V. (FNR). Available online at https://mediathek.fnr.de/rohstoffmonitoring-holz-mengenmaessige-erfassung-und-bilanzierung-der-holzverwendung-in-deutschland.html.</t>
  </si>
  <si>
    <t>Observatori Forestal Català (2020): PRODUCTES FORESTALS I ECONOMIA.</t>
  </si>
  <si>
    <t>Statistics Estonia (2021): Statistical database. TO77: MANUFACTURING PRODUCTION BY THE LIST OF MANUFACTURING PRODUCTS (TTL), 2009.</t>
  </si>
  <si>
    <t>Bibliography</t>
  </si>
  <si>
    <r>
      <t xml:space="preserve">Jochem, Dominik; Weimar, Holger; Bösch, Matthias; Mantau, Udo; Dieter, Matthias (2015): Estimation of wood removals and fellings in Germany: a calculation approach based on the amount of used roundwood. In </t>
    </r>
    <r>
      <rPr>
        <i/>
        <sz val="10"/>
        <color theme="1"/>
        <rFont val="Arial"/>
        <family val="2"/>
      </rPr>
      <t xml:space="preserve">European Journal of Forest Research </t>
    </r>
    <r>
      <rPr>
        <sz val="10"/>
        <color theme="1"/>
        <rFont val="Arial"/>
        <family val="2"/>
      </rPr>
      <t>134 (5), pp. 869–888. DOI: 10.1007/s10342-015-0896-9.</t>
    </r>
  </si>
  <si>
    <t>imports / softwood and hardwood</t>
  </si>
  <si>
    <t>exports /softwood and hardwood</t>
  </si>
  <si>
    <t>CSR 3: Catalonia (Spain)</t>
  </si>
  <si>
    <t xml:space="preserve">CSR 3: Catalonia (Spain) </t>
  </si>
  <si>
    <t>CSR 1: Estonia</t>
  </si>
  <si>
    <t>CSR 4: Hesse/Thuringia (Germany)</t>
  </si>
  <si>
    <t>CSR 2: Grisons (Switzerland)</t>
  </si>
  <si>
    <t>FSO - Swiss Forestry Statistics - © FSO
https://www.pxweb.bfs.admin.ch/pxweb/en/px-x-0703010000_102/-/px-x-0703010000_102.px/</t>
  </si>
  <si>
    <t>Reported in m³ under bark; to consider bark, bark has to be added in the MFA</t>
  </si>
  <si>
    <t>The swiss database provides the following categories: Sawlogs and veneer logs, Industrial roundwood, Wood fuel - total! Is "Industrial Roundwood"  equals pulpwood. The swiss database does not provide any data for "others".
It is assumed that all of the fuelwood is used to produce energy.</t>
  </si>
  <si>
    <t>processed sawlogs</t>
  </si>
  <si>
    <t>only necessairy for germany based on the german product codes!</t>
  </si>
  <si>
    <t>Attention: planning and grading may already be included in the sawnwood production - crosscheck with the description in the specific statistic</t>
  </si>
  <si>
    <t>BFE - Bundesamt für Energie https://pubdb.bfe.admin.ch/de/suche?keywords=403</t>
  </si>
  <si>
    <t>wood used (all assortments) in automatic firing systems installed in Grisons</t>
  </si>
  <si>
    <t>Kat. 12a</t>
  </si>
  <si>
    <t>Kat.12b</t>
  </si>
  <si>
    <t>Kat. 13</t>
  </si>
  <si>
    <t>Kat.14a</t>
  </si>
  <si>
    <t>Kat. 14b</t>
  </si>
  <si>
    <t>Kat. 15</t>
  </si>
  <si>
    <t>Kat. 16a</t>
  </si>
  <si>
    <t>Kat. 16b</t>
  </si>
  <si>
    <t>Kat. 17</t>
  </si>
  <si>
    <t xml:space="preserve">Fuel turnover </t>
  </si>
  <si>
    <t>fire logs</t>
  </si>
  <si>
    <t>fuel wood</t>
  </si>
  <si>
    <t>residues</t>
  </si>
  <si>
    <t>post-consumer wood (Kat. 1-19)</t>
  </si>
  <si>
    <t>share of hardwood</t>
  </si>
  <si>
    <t xml:space="preserve">firelogs unspecified </t>
  </si>
  <si>
    <t>raw material for wood pellets</t>
  </si>
  <si>
    <t>without specific information</t>
  </si>
  <si>
    <t>m³ without bark</t>
  </si>
  <si>
    <t>To crosscheck with the felling statistics.
Data for 2018 equals data from the wood flow analysis 2020.</t>
  </si>
  <si>
    <t>Not applicable to Grisons due to missing biofuels industry.</t>
  </si>
  <si>
    <t>Data from Switzerland, effective annual values [in m3 wood (solid cubic metres)], divided into fuel assortments.
Distribution is comparable to Grisons</t>
  </si>
  <si>
    <t>assortment used for energy production</t>
  </si>
  <si>
    <t>All the produced pulpwood will be exported due to missing material applications within Grisons (Wood Flow Analysis Grisons)</t>
  </si>
  <si>
    <t>Not availalbe due to missing processing idnustry for pelltes and briquettes in Grisons</t>
  </si>
  <si>
    <r>
      <rPr>
        <b/>
        <sz val="11"/>
        <rFont val="Arial"/>
        <family val="2"/>
      </rPr>
      <t>COMMENT</t>
    </r>
    <r>
      <rPr>
        <sz val="11"/>
        <rFont val="Arial"/>
        <family val="2"/>
      </rPr>
      <t xml:space="preserve">
The data delivered by Statistics Estonia and EUROSTAT differ slightly!
Therefore both datasets are included in thte template!</t>
    </r>
  </si>
  <si>
    <t>Veneer sheets and plywood is usually reported in m³; 
the processing yield varies strongly depending on the processed wood species and the focused country; 
if plywood production is considered within the veneer industry plywood panels are not considered within the panel industry to avoid double counting.</t>
  </si>
  <si>
    <t>Attention: planning and grading may already be included in the sawnwood production - crosscheck with the description in the specific statistic.</t>
  </si>
  <si>
    <t>Usually reported in m³ that equals m³ (f).</t>
  </si>
  <si>
    <t xml:space="preserve">All data associated with a product code are taken from the Statistics Estonia database.
https://andmed.stat.ee/en/stat/majandus__toostus__toostustooted__aastastatistika </t>
  </si>
  <si>
    <t>1610 10 770</t>
  </si>
  <si>
    <t>1610 23 007</t>
  </si>
  <si>
    <t>no differentiation between hardwood and softwood</t>
  </si>
  <si>
    <t>fuelwood (SW/HW)</t>
  </si>
  <si>
    <r>
      <rPr>
        <b/>
        <sz val="11"/>
        <rFont val="Arial"/>
        <family val="2"/>
      </rPr>
      <t>COMMENT</t>
    </r>
    <r>
      <rPr>
        <sz val="11"/>
        <rFont val="Arial"/>
        <family val="2"/>
      </rPr>
      <t xml:space="preserve">
In general EUROSTAT and FAO offer equal data.
EUROSTAT provides more data, but with more rounding. 
Nevertheless, EUROSTAT is mostly used as a reference. 
The reference used in each case is noted in coloumn B.</t>
    </r>
  </si>
  <si>
    <t>1610 12 505
1610 12 507
1610 12 508</t>
  </si>
  <si>
    <t>sleepers</t>
  </si>
  <si>
    <t>sawnwood
sleepers
total production</t>
  </si>
  <si>
    <t>Data from OFC. Imports from abroad.</t>
  </si>
  <si>
    <t>Data from OFC. Exports abroad.</t>
  </si>
  <si>
    <t>This data was obtained by own estimation of OFC based on AVEBIOM (Spanish Biomass Association), CPF (Forestry Property Center), DACC (Department of Climate Action, Food and Rural Agenda), DiBa (Technical Office for Climate Change and Sustainability, Barcelona Provincial Council), ICAEN (Observatory of Biomass Boilers of Catalonia), and IDESCAT (Institute of Statistics of Catalonia).</t>
  </si>
  <si>
    <t>Source: Forest observatory of Catalonia (OFC). Apparent consumption.</t>
  </si>
  <si>
    <t>Source: Forest observatory of Catalonia (OFC). Domestic production.</t>
  </si>
  <si>
    <t>This data was obtained by own estimation of OFC based on DACC (Department of Climate Action, Food and Rural Agenda), ICAEN (Observatory of Biomass Boilers of Catalonia), and IDESCAT (Institute of Statistics of Catalonia).</t>
  </si>
  <si>
    <t>This data was obtained by own estimation of OFC based on CPF (Forestry Property Center), DACC (Department of Climate Action, Food and Rural Agenda), DiBa (Technical Office for Climate Change and Sustainability, Barcelona Provincial Council), ICAEN (Observatory of Biomass Boilers of Catalonia), and IDESCAT (Institute of Statistics of Catalonia).</t>
  </si>
  <si>
    <r>
      <rPr>
        <b/>
        <sz val="11"/>
        <rFont val="Arial"/>
        <family val="2"/>
      </rPr>
      <t>COMMENT</t>
    </r>
    <r>
      <rPr>
        <sz val="11"/>
        <rFont val="Arial"/>
        <family val="2"/>
      </rPr>
      <t xml:space="preserve">
The data is only for Hesse.</t>
    </r>
  </si>
  <si>
    <t>sawlogs/veneer logs (SW/HW)
pulpwood (SW/HW)
fuelwood (SW/HW)
by-products (sum of sawdust, wood chips, slaps, splinter, etc.) (SW/HW)</t>
  </si>
  <si>
    <t>Wood_industry_maps_CSR4</t>
  </si>
  <si>
    <t>Individual comment</t>
  </si>
  <si>
    <t>RMK: Yearbook FOREST 2019 page 269; https://keskkonnaagentuur.ee/media/882/download) 
RMK: Annual Report 2010, p.17
https://www.rmk.ee/organisation/publications-by-rmk/annual-reports-of-rmk/archive
RMK: Annual Report 2015, p. 23	
https://www.rmk.ee/organisation/publications-by-rmk/annual-reports-of-rmk/archive 
RMK: Annual Report 2020, p.26
https://www.rmk.ee/organisation/publications-by-rmk/annual-reports-of-rmk
FAO: https://www.fao.org/faostat/en/#data/FO</t>
  </si>
  <si>
    <r>
      <t xml:space="preserve">Forestry production
sum of all types of ownership
</t>
    </r>
    <r>
      <rPr>
        <b/>
        <sz val="11"/>
        <color theme="1"/>
        <rFont val="Arial"/>
        <family val="2"/>
      </rPr>
      <t>data from FAO</t>
    </r>
  </si>
  <si>
    <r>
      <t xml:space="preserve">state-owned
</t>
    </r>
    <r>
      <rPr>
        <b/>
        <sz val="11"/>
        <color theme="1"/>
        <rFont val="Arial"/>
        <family val="2"/>
      </rPr>
      <t>data from RMK
Forest Yearbook 2019</t>
    </r>
  </si>
  <si>
    <t>TOTAL logs softwood</t>
  </si>
  <si>
    <t>TOTAL pulpwood softwood</t>
  </si>
  <si>
    <t>TOTAL logs hardwood</t>
  </si>
  <si>
    <t>TOTAL pulpwood hardwood</t>
  </si>
  <si>
    <t>soft- and hardwood</t>
  </si>
  <si>
    <t>state-owned
data from RMK
Annual Report 2010, 2015, 2020</t>
  </si>
  <si>
    <t>logs</t>
  </si>
  <si>
    <t>paper wood/pulpwood</t>
  </si>
  <si>
    <t>firewood</t>
  </si>
  <si>
    <t>wood chips and cutting waste/residuals</t>
  </si>
  <si>
    <r>
      <t xml:space="preserve">FAO only provides data which does not distinguish in type of ownership but in sawlog/veneer logs, pulpwood and fuelwood as well as in softwood and hardwood.
reference </t>
    </r>
    <r>
      <rPr>
        <b/>
        <sz val="11"/>
        <color rgb="FF7030A0"/>
        <rFont val="Arial"/>
        <family val="2"/>
      </rPr>
      <t>FAO: https://www.fao.org/faostat/en/#data/FO</t>
    </r>
    <r>
      <rPr>
        <sz val="11"/>
        <color theme="1"/>
        <rFont val="Arial"/>
        <family val="2"/>
      </rPr>
      <t xml:space="preserve">
</t>
    </r>
    <r>
      <rPr>
        <b/>
        <sz val="11"/>
        <rFont val="Arial"/>
        <family val="2"/>
      </rPr>
      <t>The State Forest Management Centre (RMK)</t>
    </r>
    <r>
      <rPr>
        <sz val="11"/>
        <color theme="1"/>
        <rFont val="Arial"/>
        <family val="2"/>
      </rPr>
      <t xml:space="preserve"> offers data about state-owned forest products in relation to sales figures that partly do not distinguishe in softwood and hardwood.
    -  Within the </t>
    </r>
    <r>
      <rPr>
        <b/>
        <sz val="11"/>
        <color theme="9"/>
        <rFont val="Arial"/>
        <family val="2"/>
      </rPr>
      <t xml:space="preserve">Yearbook Forest 2019 </t>
    </r>
    <r>
      <rPr>
        <sz val="11"/>
        <rFont val="Arial"/>
        <family val="2"/>
      </rPr>
      <t xml:space="preserve">data of "sales of roundwood by assortments in (m³)" is offered.
       This reference distinguishes in tree species (except fuelwood and others), so they can be allocated to soft- and hardwood
    -  Within the </t>
    </r>
    <r>
      <rPr>
        <b/>
        <sz val="11"/>
        <color theme="4"/>
        <rFont val="Arial"/>
        <family val="2"/>
      </rPr>
      <t xml:space="preserve">Annual Reports 2010, 2015, 2020 </t>
    </r>
    <r>
      <rPr>
        <sz val="11"/>
        <rFont val="Arial"/>
        <family val="2"/>
      </rPr>
      <t xml:space="preserve"> data of "sale of forest material/timber (m³)" is offered.
       This reference does not distinguishe in soft- and hardwood</t>
    </r>
  </si>
  <si>
    <t>FAO relies on the definitions of "Joint Forest Sector Questionnaire". "Wood fuel" includes wood harvested from main stems, branches and other parts of trees (where these are harvested for fuel), round or split, and wood that will be used for the production of charcoal (e.g. in pit kilns and portable ovens), wood pellets and other agglomerates. It also includes wood chips to be used for fuel that are made directly (i.e. in the forest) from roundwood. It excludes wood charcoal, pellets and other agglomerates.</t>
  </si>
  <si>
    <t>The categories "pine logs", "Pine logs d&lt;18" and "spruce logs", "spruce logs d&lt;18" were summed up to the category "TOTAL logs softwood".</t>
  </si>
  <si>
    <t>The categories "pine pulpwood" and "spruce pulpwood" were summed up to the category "TOTAL pulpwood softwood".</t>
  </si>
  <si>
    <t>The categories "birch veneer logs", "birch logs" and "aspen logs" were summed up to the category "TOTAL logs hardwood".</t>
  </si>
  <si>
    <t>The categories "birch pulpwood" and "aspen pulpwood" were summed up to the category "TOTAL pulpwood hardwood".</t>
  </si>
  <si>
    <t>Reported in 1,000 m³ under bark; to consider bark, bark has to be added in the MFA.</t>
  </si>
  <si>
    <t>In AR 2010 the category is called "wood chips and cutting waste";  within the AR 2015 and 2020 the category was renamed to "wood chips and residuals"; regarding the descriptions of the AR the mentionned "wood cips" are "green wood chips" suitable for the energy production</t>
  </si>
  <si>
    <t>In AR 2010 the category is called "paper wood";  within the AR 2015 and 2020 the category was renamed to "pulpwood".</t>
  </si>
  <si>
    <t>2. Dun &amp; Bradstreet Deutschland GmbH (2021): Firmendatenbank. Available online at https://www.bisnode-firmendatenbank.de/start.html.</t>
  </si>
  <si>
    <t>1) Production volumes from Idescat (Institute of Statistics of Catalonia). Producción de madera y leña. Por titularidad. Provincias (https://www.idescat.cat/pub/?id=aec&amp;n=464&amp;t=2018&amp;lang=es)
2) Assortment share from interview with Center of Forestry Science and Technology of Catalonia (CTFC) (Centre de Ciència i Tecnologia Forestal de Catalunya)</t>
  </si>
  <si>
    <t>sawlogs</t>
  </si>
  <si>
    <t>fuelwood (wood chips)</t>
  </si>
  <si>
    <t>fuelwood (firewood)</t>
  </si>
  <si>
    <t>· Yearbook Forest 2019: "sales of roundwood by assortments in (m³)"
· Annual Reports 2010, 2015, 2020: "sale of forest material/timber (m³)"</t>
  </si>
  <si>
    <t>No differentiation between state-, private- owned and others.</t>
  </si>
  <si>
    <t>·   Data only for state-owned assortments.
·   Sales volumes within Estonia.</t>
  </si>
  <si>
    <t>Overview sheet with information of the content of the scientific data set.</t>
  </si>
  <si>
    <t>1. FAO, ITTO, &amp; Nations, U. (2020). Forest product conversion factors. Available online at https://doi.org/10.4060/ca7952en</t>
  </si>
  <si>
    <t>Source: direct messages from Holzvermarktung Graubünden, PLD, and Lenca</t>
  </si>
  <si>
    <t>Only necessairy for Germany based on the German product codes!</t>
  </si>
  <si>
    <t>· Wood harvested; production volumes of wood products, imports and exports</t>
  </si>
  <si>
    <t>· Production volumes of wood products, consumption of wood in energy production</t>
  </si>
  <si>
    <t>Version</t>
  </si>
  <si>
    <t>Date</t>
  </si>
  <si>
    <t>Modified by</t>
  </si>
  <si>
    <t>Sebastian Kägler 
(BayFOR)</t>
  </si>
  <si>
    <t>1.01</t>
  </si>
  <si>
    <t>1.0</t>
  </si>
  <si>
    <t>Veronika Auer
Lina Girata-Satoque</t>
  </si>
  <si>
    <t>Initial version</t>
  </si>
  <si>
    <t>Martin Brunsmeier</t>
  </si>
  <si>
    <t>Quality review I</t>
  </si>
  <si>
    <t>The data collection refers to the timespan from 2009 to 2018.</t>
  </si>
  <si>
    <t>no comments</t>
  </si>
  <si>
    <t>species</t>
  </si>
  <si>
    <t>sepcies</t>
  </si>
  <si>
    <t xml:space="preserve">species and assortment (if available) </t>
  </si>
  <si>
    <t xml:space="preserve">Swiss Federal Statistical Office https://www.bfs.admin.ch/bfs/de/home/statistiken/kataloge-datenbanken/tabellen.assetdetail.5906200.html </t>
  </si>
  <si>
    <t xml:space="preserve">Detailed information from DESTATIS: For example, the fact that in 2012 the state forest Hesse did not report oak fuelwood may have been due to specific inaccuracies in the respective federal state in the year of collection. However, it may be that the corresponding value is actually zero. Possible inaccuracies in former years cannot longer be traced today. The data availalbe are complete. Furhter figures are not available.
</t>
  </si>
  <si>
    <t>2.0</t>
  </si>
  <si>
    <t>Janine Schweier</t>
  </si>
  <si>
    <t xml:space="preserve">Veronika Auer </t>
  </si>
  <si>
    <t>References</t>
  </si>
  <si>
    <t xml:space="preserve">·   Single and small manual firing systems are not reported (Kat.1 -11). Due to the fact, that they account approximately to 2% of the total energy production, they were neglected.
·   Kat. 18 - 20 were not listed in the reports. Two heat and power plants were identified in Grisons and contacted individually. </t>
  </si>
  <si>
    <t>GP2018 Code</t>
  </si>
  <si>
    <t>GP2019 Code</t>
  </si>
  <si>
    <t>until 2019: biofuels</t>
  </si>
  <si>
    <t>Pellets/ briquettes/ logs were listed under one reporting number until 2019</t>
  </si>
  <si>
    <t>20147 - Various organic chemical precursors and chemicals</t>
  </si>
  <si>
    <t>Sulphite pulp: ≈ 90% hardwood</t>
  </si>
  <si>
    <t>Beech wood was not recorded separately until 2019</t>
  </si>
  <si>
    <t>Until 2019 Coniferous wood one reporting number</t>
  </si>
  <si>
    <t>GP2018 Code (reporting number)</t>
  </si>
  <si>
    <t>GP2019 Code (reporting number)</t>
  </si>
  <si>
    <t xml:space="preserve">Usually reported in m³ that equals m³ (f). </t>
  </si>
  <si>
    <t>Federal Statistical Office, Working Paper Raw wood and semi-finished wood products, 2009-2019 - Page 6 (Statistisches Bundesamt, Arbeitsunterlage Rohholz und Holzhalbwaren, 2009-2019 - Seite 6)</t>
  </si>
  <si>
    <t>confidential</t>
  </si>
  <si>
    <t>confidential , low reliability or not available</t>
  </si>
  <si>
    <t>Confidential , low reliability or not available</t>
  </si>
  <si>
    <t>Magnitude less than half of the unit employed or no production in reference year</t>
  </si>
  <si>
    <t>There is no company in Grisons in the wood energy product industry (there is no production of pellets, briquettes and charcoal in Grisons).</t>
  </si>
  <si>
    <t>There is no company in Grisons in the pulp and biorefinery industry.</t>
  </si>
  <si>
    <r>
      <t xml:space="preserve">The data available is presented above as </t>
    </r>
    <r>
      <rPr>
        <b/>
        <sz val="11"/>
        <rFont val="Arial"/>
        <family val="2"/>
      </rPr>
      <t>"wood used (all assortments) in automatic firing systems installed in Grisons"</t>
    </r>
    <r>
      <rPr>
        <sz val="11"/>
        <rFont val="Arial"/>
        <family val="2"/>
      </rPr>
      <t xml:space="preserve">, </t>
    </r>
    <r>
      <rPr>
        <b/>
        <sz val="11"/>
        <rFont val="Arial"/>
        <family val="2"/>
      </rPr>
      <t xml:space="preserve">"Fuel turnover" </t>
    </r>
    <r>
      <rPr>
        <sz val="11"/>
        <rFont val="Arial"/>
        <family val="2"/>
      </rPr>
      <t>and</t>
    </r>
    <r>
      <rPr>
        <b/>
        <sz val="11"/>
        <rFont val="Arial"/>
        <family val="2"/>
      </rPr>
      <t xml:space="preserve"> "assortment used for energy production"</t>
    </r>
    <r>
      <rPr>
        <sz val="11"/>
        <rFont val="Arial"/>
        <family val="2"/>
      </rPr>
      <t>.</t>
    </r>
  </si>
  <si>
    <t>There is no company in Grisons in the wood panel industry.</t>
  </si>
  <si>
    <t>There is no company in Grisons in the veneer and plywood industry.</t>
  </si>
  <si>
    <t>There is no company in Grisons that does secondary wood processing of sawnwood.</t>
  </si>
  <si>
    <t>There is no company in Grisons that does other processing technologies.</t>
  </si>
  <si>
    <t>Magnitude less than half of the unit employed or no production in reference year.</t>
  </si>
  <si>
    <t xml:space="preserve"> Missing data</t>
  </si>
  <si>
    <t>Missing data</t>
  </si>
  <si>
    <t>GP2019 reporting unit</t>
  </si>
  <si>
    <t>rough (surface not further edited)</t>
  </si>
  <si>
    <t>Wooden railway sleepers, not impregnated</t>
  </si>
  <si>
    <t>Wooden railway sleepers, impregnated</t>
  </si>
  <si>
    <t>differently finished (e.g. only sawn and hemmed), made of oak wood</t>
  </si>
  <si>
    <t>from softwood</t>
  </si>
  <si>
    <t>from hardwood</t>
  </si>
  <si>
    <t>Fir and spruce wood rough &gt; 6 mm thick</t>
  </si>
  <si>
    <t>Longitudinally sawn rough finger-jointed pine Di &gt; 6mm</t>
  </si>
  <si>
    <t>Softwood rough, finger-jointed Di &gt; 6mm</t>
  </si>
  <si>
    <t>Oak wood otherwise worked sawn etc Di &gt; 6 mm</t>
  </si>
  <si>
    <t>Softwood wood platelets or shavings</t>
  </si>
  <si>
    <t>hardwood wood platelets or shavings</t>
  </si>
  <si>
    <t>Wood in the rough, whether or not stripped of bark or sapwood or roughly squared, treated with paint, stains, creosote or other preservatives</t>
  </si>
  <si>
    <t>Raw wood dressed treated with preservative</t>
  </si>
  <si>
    <t>Other raw wood (incl. split poles and stakes)</t>
  </si>
  <si>
    <t>planed or ground</t>
  </si>
  <si>
    <t>Planed fir and spruce etc &gt; 6 mm thick</t>
  </si>
  <si>
    <t>Planed pine etc &gt; 6 mm thick</t>
  </si>
  <si>
    <t>Softwood mouldings profile planed sanded</t>
  </si>
  <si>
    <t>Mouldings</t>
  </si>
  <si>
    <t>Other profiled softwood (including strips and friezes for parquet flooring, not assembled), profiled along one or more edges, ends or faces, whether or not planed, whether or not finger-jointed</t>
  </si>
  <si>
    <t>planed or sanded (also wedge galvanised), made of oak wood</t>
  </si>
  <si>
    <t>Coniferous wood roughened planed etc. also finger-jointed thickness &gt; 6mm</t>
  </si>
  <si>
    <t>Oak wood planed sanded thickness &gt; 6 mm</t>
  </si>
  <si>
    <t>planed or sanded (also wedge galvanised), made of beech wood</t>
  </si>
  <si>
    <t>Planed or sanded, of other non-tropical hardwoods</t>
  </si>
  <si>
    <t>Beech wood planed sanded thickness &gt; 6 mm</t>
  </si>
  <si>
    <t>Other non-tropical hardwood planed sanded thickness &gt; 6 mm</t>
  </si>
  <si>
    <t>Veneer sheets or sheets for plywood (whether or not assembled) and other wood sawn lengthwise, sliced or peeled, of a thickness not exceeding 6 mm, of coniferous wood</t>
  </si>
  <si>
    <t>Veneer sheets or sheets for plywood (whether or not assembled) and other wood sawn lengthwise, sliced or peeled, of a thickness not exceeding 6 mm, of wood other than tropical wood or coniferous wood</t>
  </si>
  <si>
    <t>Veneer sheets or sheets softwood for plywood and other wood thickness &lt;=6mm</t>
  </si>
  <si>
    <t>Veneer sheets or sheets other wood for plywood  thickness &lt;=6mm</t>
  </si>
  <si>
    <t>Particleboard coated with high pressure laminates with decorative layer</t>
  </si>
  <si>
    <t>Particleboard, coated with melamine resin impregnated paper layers</t>
  </si>
  <si>
    <t>Oriented strand board panels (OSB) made of wood</t>
  </si>
  <si>
    <t>Waferboard panels and similar Boards, made of wood (excluding chipboard and oriented strand boards)</t>
  </si>
  <si>
    <t>Thin MDF panels, with a thickness of 5 mm or less, raw/sanded or otherwise processed</t>
  </si>
  <si>
    <t>raw/ground</t>
  </si>
  <si>
    <t>Particleboard raw or only grounded</t>
  </si>
  <si>
    <t>Particleboard etc raw from wood</t>
  </si>
  <si>
    <t>Thin MDF panles thickness &lt;= 5 mm</t>
  </si>
  <si>
    <t>MDF-Pl Thinkness &gt; 9mm densitiy &gt;650- 800kg/m³ raw grounded geschliffen</t>
  </si>
  <si>
    <t>Edited differently</t>
  </si>
  <si>
    <t>MDF-Pl thickness &gt; 9mm densitiy &gt;650- 800kg/m3 and bearbeitet</t>
  </si>
  <si>
    <t>Other fibreboard, of a density exceeding 500 kg/m³ but not exceeding 800 kg/m³.</t>
  </si>
  <si>
    <t>Made of wood-polymer materials (e.g. decking boards)</t>
  </si>
  <si>
    <t>Light MDF panels, with a thickness of more than 5 mm up to 9 mm, with a density of less than 650 kg/m³.</t>
  </si>
  <si>
    <t>Light-MDF-Pl thikness &gt;  5-9mm density &lt; 650 kg/m³</t>
  </si>
  <si>
    <t>HDF panels density &gt; 800 kg/m³ raw/grounded</t>
  </si>
  <si>
    <t>Other fibreboard density &gt; 500-800 kg/m³</t>
  </si>
  <si>
    <t>Fibreboards made of wood-polymer materials (e.g. decking boards)</t>
  </si>
  <si>
    <t>Waste liquors from the manufacture of pulp, whether or not concentrated, desugared or chemically treated (including lignosulphonates) (excluding tall oil)</t>
  </si>
  <si>
    <t>Waste liquors from the manufacture of pulp</t>
  </si>
  <si>
    <t>Chemical wood pulp (sulphite pulp) (excluding those for dissolution)</t>
  </si>
  <si>
    <t>Chemical pulps of wood (soda or sulphate pulp) (excluding those for dissolving)</t>
  </si>
  <si>
    <t>Chemical wood pulp, for dissolution</t>
  </si>
  <si>
    <t>Pellets, pressed, from sawdust or other sawmill by-products</t>
  </si>
  <si>
    <t>Briquettes, logs or similar. Moulds compressed from sawdust and other sawmill by-products</t>
  </si>
  <si>
    <t>Charcoal (including coal from shells or nuts), whether or not agglomerated</t>
  </si>
  <si>
    <t>Biodiesel and biodiesel blends, not containing petroleum oils or oils obtained from bituminous materials or containing by weight less than 70 % of petroleum oils or oils obtained from bituminous materials</t>
  </si>
  <si>
    <t>The four sheets  of forest data show the felling data from forests. The  volumes are reported in m³ with bark or without bark depending on the official reporting unit of the specific  case study region (CSR) statistical office and its specific reporting manners. CSR1: Estonia; CSR2: Grisons (Switzerland); CSR3: Catalonia (Spain); CSR4: Hesse/Thuringia (Germany).</t>
  </si>
  <si>
    <t>The data are classified according to i) forest ownership like public, private and others; ii) assortment (sawlogs/veneer logs, pulpwood, fuelwood; following the UNECE Forest product conversion factors¹), and iii) species (softwood, hardwood). The level of recorded data depends on the CSR-specific data availability.</t>
  </si>
  <si>
    <t>The four sheets of CSR-specific statistical data  show the consolidated production  volumes per  (semi-finished) product per year and for each CSR.</t>
  </si>
  <si>
    <t>The data are grouped on the first level by the  type of specific wood processing industry and on the second level by the  specific products.</t>
  </si>
  <si>
    <t>Usually, the data sources refer to official production statistics provided by national or state statistical offices. Following industries are considered: sawmill, other processing technologies, further wood processing, veneer and plywood, wood panel, pulp and biorefinery, and wood energy product. Data regarding the energy industry and trades are gathered by other statistics such as energy production statistics and trade statistics.</t>
  </si>
  <si>
    <t xml:space="preserve">All product data are classified due to the first 6-digits of international Code of PRODCOM which corresponds to the CSR-specific codes. These CSR-specific codes enlarge the PRODCOM by sometimes adding few more digits to be more precise regarding the different products. For instance, Germany (CSR 4), applies a 9 digits code and a more precise differentiation of products for sawmill industry and further wood processing industry is possible. In the rows of N onwards a description of the production codes and the units in which the data is provide are stated. </t>
  </si>
  <si>
    <t xml:space="preserve">Data sources are reported under "used reference" in field A3. Further notes related to the collected data are mentioned in N2, O2, P2, Q2 </t>
  </si>
  <si>
    <t>In case data are missing (not available, confidential, or low reliable) the material flow analysis (MFA) bases on estimated data.</t>
  </si>
  <si>
    <t>In CSR 2 (Grisons) and CSR 4 (Hesse/Thuringia), many data were not recorded on the level of canton or federal state (CSR 2 and 4, respectively). In these cases, expert knowledge of CSR partners and other data sources (e.g. internet research, national expert branch reports, association reports and knowledge) were used.</t>
  </si>
  <si>
    <t>In CSR 4 (Hesse/Thuringia), due to a lack of statistical data at a federal state level, the information is going to be gathered by identifying the wood processing companies per each industry (sawmill, other processing technologies, further wood processing, veneer and plywood, wood panel, pulp and biorefinery, and wood energy product). The map show where the companies are located. In the next step, an internet search will be conducted to gain information on the production volume of specific produced products and therefore, volume of specific wood assortment processed. The gathered information will be cross-checked with monitoring reports of the wood industry in Germany (if applicable). Even in case these reports provide rough but inconsistent and incomplete data, it is the only source publicly available to cross-checked the gathered information through internet search.</t>
  </si>
  <si>
    <t>This sheet presents the sources used to collect the data of each CSR. These sources were evaluated based on their data availability regarding content information, data reliability, wood assortments specifications and product codes.</t>
  </si>
  <si>
    <t>Quality review II</t>
  </si>
  <si>
    <t>2.01</t>
  </si>
  <si>
    <t>Updated version II</t>
  </si>
  <si>
    <t>Updated version I</t>
  </si>
  <si>
    <t>In CSR 4, the map was done using the data of wood industries located in Hesse and Thuringia, based on expert knowledge and founded in the database Bisnode² which is a platform with company information for marketing, sales, research and analysis. This company database is available for universities.</t>
  </si>
  <si>
    <t>Update of the map of CSR4 (north arrow, addtional companies), Cover Sheet, History of Changes (format)</t>
  </si>
  <si>
    <t>Modification reason</t>
  </si>
  <si>
    <t>Disclaimer</t>
  </si>
  <si>
    <t>This document reflects only the authors’ view and not those of the European Community. This work may rely on data from sources external to the members of the ONEforest project consortium. Members of the Consortium do not accept liability for loss or damage suffered by any third party because of errors or inaccuracies in such data. The information in this document is provided “as is” and no guarantee or warranty is given that the information is fit for any particular purpose. The user thereof uses the information at its sole risk and neither the European Community nor any member of the ONEforest Consortium is liable for any use that may be made of the information.</t>
  </si>
  <si>
    <t>2.02</t>
  </si>
  <si>
    <t>2.03</t>
  </si>
  <si>
    <t>Sandra Krommes</t>
  </si>
  <si>
    <t>Final Version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</si>
</sst>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 #,##0.00\ &quot;€&quot;_-;\-* #,##0.00\ &quot;€&quot;_-;_-* &quot;-&quot;??\ &quot;€&quot;_-;_-@_-"/>
    <numFmt numFmtId="164" formatCode="_(* #,##0.00_);_(* \(#,##0.00\);_(* &quot;-&quot;??_);_(@_)"/>
    <numFmt numFmtId="165" formatCode="_(* #,##0_);_(* \(#,##0\);_(* &quot;-&quot;??_);_(@_)"/>
    <numFmt numFmtId="166" formatCode="0.0%"/>
    <numFmt numFmtId="167" formatCode="[$-403]0%"/>
    <numFmt numFmtId="168" formatCode="0.0"/>
    <numFmt numFmtId="169" formatCode="0.000"/>
  </numFmts>
  <fonts count="33">
    <font>
      <sz val="11"/>
      <color theme="1"/>
      <name val="Calibri"/>
      <family val="2"/>
      <scheme val="minor"/>
    </font>
    <font>
      <sz val="11"/>
      <color theme="1"/>
      <name val="Calibri"/>
      <family val="2"/>
      <scheme val="minor"/>
    </font>
    <font>
      <sz val="11"/>
      <color theme="1"/>
      <name val="Arial"/>
      <family val="2"/>
    </font>
    <font>
      <b/>
      <sz val="11"/>
      <color theme="1"/>
      <name val="Arial"/>
      <family val="2"/>
    </font>
    <font>
      <sz val="11"/>
      <name val="Arial"/>
      <family val="2"/>
    </font>
    <font>
      <sz val="11"/>
      <color rgb="FFFF0000"/>
      <name val="Arial"/>
      <family val="2"/>
    </font>
    <font>
      <u/>
      <sz val="11"/>
      <color theme="10"/>
      <name val="Calibri"/>
      <family val="2"/>
      <scheme val="minor"/>
    </font>
    <font>
      <b/>
      <sz val="11"/>
      <name val="Arial"/>
      <family val="2"/>
    </font>
    <font>
      <b/>
      <sz val="11"/>
      <color rgb="FF000000"/>
      <name val="Arial"/>
      <family val="2"/>
    </font>
    <font>
      <sz val="11"/>
      <color rgb="FF000000"/>
      <name val="Arial"/>
      <family val="2"/>
    </font>
    <font>
      <sz val="10"/>
      <color theme="1"/>
      <name val="Arial4"/>
    </font>
    <font>
      <sz val="11"/>
      <color theme="5" tint="-0.249977111117893"/>
      <name val="Arial"/>
      <family val="2"/>
    </font>
    <font>
      <sz val="11"/>
      <color indexed="8"/>
      <name val="Calibri"/>
      <family val="2"/>
      <scheme val="minor"/>
    </font>
    <font>
      <sz val="11"/>
      <color theme="0" tint="-0.34998626667073579"/>
      <name val="Arial"/>
      <family val="2"/>
    </font>
    <font>
      <b/>
      <sz val="10"/>
      <color theme="1"/>
      <name val="Arial"/>
      <family val="2"/>
    </font>
    <font>
      <sz val="10"/>
      <color theme="1"/>
      <name val="Arial"/>
      <family val="2"/>
    </font>
    <font>
      <i/>
      <sz val="10"/>
      <color theme="1"/>
      <name val="Arial"/>
      <family val="2"/>
    </font>
    <font>
      <b/>
      <sz val="10"/>
      <color rgb="FF365F91"/>
      <name val="Arial"/>
      <family val="2"/>
    </font>
    <font>
      <sz val="10"/>
      <color rgb="FF404040"/>
      <name val="Arial"/>
      <family val="2"/>
    </font>
    <font>
      <sz val="10"/>
      <color rgb="FFA6A6A6"/>
      <name val="Arial"/>
      <family val="2"/>
    </font>
    <font>
      <b/>
      <sz val="11"/>
      <color theme="7" tint="-0.249977111117893"/>
      <name val="Arial"/>
      <family val="2"/>
    </font>
    <font>
      <sz val="11"/>
      <color theme="7" tint="-0.249977111117893"/>
      <name val="Arial"/>
      <family val="2"/>
    </font>
    <font>
      <sz val="12"/>
      <color theme="1"/>
      <name val="Arial"/>
      <family val="2"/>
    </font>
    <font>
      <sz val="10"/>
      <name val="Arial"/>
      <family val="2"/>
    </font>
    <font>
      <b/>
      <sz val="11"/>
      <color rgb="FF7030A0"/>
      <name val="Arial"/>
      <family val="2"/>
    </font>
    <font>
      <b/>
      <sz val="11"/>
      <color theme="9"/>
      <name val="Arial"/>
      <family val="2"/>
    </font>
    <font>
      <b/>
      <sz val="11"/>
      <color theme="4"/>
      <name val="Arial"/>
      <family val="2"/>
    </font>
    <font>
      <sz val="11"/>
      <color theme="0" tint="-0.249977111117893"/>
      <name val="Arial"/>
      <family val="2"/>
    </font>
    <font>
      <b/>
      <sz val="11"/>
      <color theme="1"/>
      <name val="Calibri"/>
      <family val="2"/>
      <scheme val="minor"/>
    </font>
    <font>
      <b/>
      <sz val="12"/>
      <color theme="1"/>
      <name val="Calibri"/>
      <family val="2"/>
      <scheme val="minor"/>
    </font>
    <font>
      <sz val="8"/>
      <name val="Calibri"/>
      <family val="2"/>
      <scheme val="minor"/>
    </font>
    <font>
      <b/>
      <sz val="10"/>
      <color rgb="FFFFFFFF"/>
      <name val="Arial"/>
      <family val="2"/>
    </font>
    <font>
      <sz val="22"/>
      <color rgb="FF3DAC50"/>
      <name val="Arial"/>
      <family val="2"/>
    </font>
  </fonts>
  <fills count="17">
    <fill>
      <patternFill patternType="none"/>
    </fill>
    <fill>
      <patternFill patternType="gray125"/>
    </fill>
    <fill>
      <patternFill patternType="solid">
        <fgColor rgb="FF92D050"/>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FF00"/>
        <bgColor indexed="64"/>
      </patternFill>
    </fill>
    <fill>
      <patternFill patternType="solid">
        <fgColor rgb="FFC0C0C0"/>
        <bgColor rgb="FFC0C0C0"/>
      </patternFill>
    </fill>
    <fill>
      <patternFill patternType="solid">
        <fgColor theme="5" tint="0.39997558519241921"/>
        <bgColor rgb="FFC0C0C0"/>
      </patternFill>
    </fill>
    <fill>
      <patternFill patternType="solid">
        <fgColor theme="3" tint="0.59999389629810485"/>
        <bgColor rgb="FFC0C0C0"/>
      </patternFill>
    </fill>
    <fill>
      <patternFill patternType="solid">
        <fgColor theme="0" tint="-0.14999847407452621"/>
        <bgColor indexed="64"/>
      </patternFill>
    </fill>
    <fill>
      <patternFill patternType="solid">
        <fgColor theme="5" tint="0.79998168889431442"/>
        <bgColor indexed="64"/>
      </patternFill>
    </fill>
    <fill>
      <patternFill patternType="solid">
        <fgColor theme="5" tint="0.79998168889431442"/>
        <bgColor rgb="FFC0C0C0"/>
      </patternFill>
    </fill>
    <fill>
      <patternFill patternType="solid">
        <fgColor theme="4" tint="0.79998168889431442"/>
        <bgColor indexed="64"/>
      </patternFill>
    </fill>
    <fill>
      <patternFill patternType="solid">
        <fgColor theme="9" tint="0.39997558519241921"/>
        <bgColor indexed="64"/>
      </patternFill>
    </fill>
    <fill>
      <patternFill patternType="solid">
        <fgColor rgb="FFEEDDFF"/>
        <bgColor indexed="64"/>
      </patternFill>
    </fill>
    <fill>
      <patternFill patternType="solid">
        <fgColor theme="4" tint="0.59999389629810485"/>
        <bgColor indexed="64"/>
      </patternFill>
    </fill>
    <fill>
      <patternFill patternType="solid">
        <fgColor rgb="FF3DAC5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s>
  <cellStyleXfs count="9">
    <xf numFmtId="0" fontId="0" fillId="0" borderId="0"/>
    <xf numFmtId="9" fontId="1" fillId="0" borderId="0" applyFont="0" applyFill="0" applyBorder="0" applyAlignment="0" applyProtection="0"/>
    <xf numFmtId="0" fontId="6" fillId="0" borderId="0" applyNumberFormat="0" applyFill="0" applyBorder="0" applyAlignment="0" applyProtection="0"/>
    <xf numFmtId="164" fontId="1" fillId="0" borderId="0" applyFont="0" applyFill="0" applyBorder="0" applyAlignment="0" applyProtection="0"/>
    <xf numFmtId="167" fontId="10" fillId="0" borderId="0"/>
    <xf numFmtId="0" fontId="12" fillId="0" borderId="0"/>
    <xf numFmtId="0" fontId="23" fillId="0" borderId="0"/>
    <xf numFmtId="0" fontId="23" fillId="0" borderId="0"/>
    <xf numFmtId="44" fontId="1" fillId="0" borderId="0" applyFont="0" applyFill="0" applyBorder="0" applyAlignment="0" applyProtection="0"/>
  </cellStyleXfs>
  <cellXfs count="562">
    <xf numFmtId="0" fontId="0" fillId="0" borderId="0" xfId="0"/>
    <xf numFmtId="0" fontId="2" fillId="0" borderId="0" xfId="0" applyFont="1" applyAlignment="1">
      <alignment horizontal="left" vertical="center" indent="1"/>
    </xf>
    <xf numFmtId="0" fontId="3" fillId="0" borderId="1" xfId="0" applyFont="1" applyBorder="1" applyAlignment="1">
      <alignment horizontal="left" vertical="center" indent="1"/>
    </xf>
    <xf numFmtId="0" fontId="2" fillId="0" borderId="0" xfId="0" applyFont="1" applyBorder="1" applyAlignment="1">
      <alignment horizontal="left" vertical="center" indent="1"/>
    </xf>
    <xf numFmtId="0" fontId="3" fillId="0" borderId="1" xfId="0" applyFont="1" applyBorder="1" applyAlignment="1">
      <alignment vertical="center"/>
    </xf>
    <xf numFmtId="0" fontId="2" fillId="3" borderId="1" xfId="0" applyFont="1" applyFill="1" applyBorder="1" applyAlignment="1">
      <alignment horizontal="left" vertical="center" indent="1"/>
    </xf>
    <xf numFmtId="0" fontId="2" fillId="0" borderId="0" xfId="0" applyFont="1" applyAlignment="1">
      <alignment vertical="center" wrapText="1"/>
    </xf>
    <xf numFmtId="0" fontId="2" fillId="0" borderId="1" xfId="0" applyFont="1" applyBorder="1" applyAlignment="1">
      <alignment vertical="center" wrapText="1"/>
    </xf>
    <xf numFmtId="0" fontId="2" fillId="0" borderId="0" xfId="0" applyFont="1" applyAlignment="1">
      <alignment vertical="center"/>
    </xf>
    <xf numFmtId="0" fontId="2" fillId="0" borderId="0" xfId="0" applyFont="1" applyAlignment="1">
      <alignment horizontal="left" vertical="center"/>
    </xf>
    <xf numFmtId="0" fontId="2" fillId="0" borderId="0" xfId="0" applyFont="1" applyBorder="1" applyAlignment="1">
      <alignment vertical="center"/>
    </xf>
    <xf numFmtId="0" fontId="2" fillId="0" borderId="0" xfId="0" applyFont="1" applyBorder="1" applyAlignment="1">
      <alignment horizontal="left" vertical="center"/>
    </xf>
    <xf numFmtId="0" fontId="2" fillId="0" borderId="0" xfId="0" applyFont="1" applyFill="1" applyBorder="1" applyAlignment="1">
      <alignment vertical="center" wrapText="1"/>
    </xf>
    <xf numFmtId="0" fontId="2" fillId="0" borderId="0" xfId="0" applyFont="1" applyFill="1" applyBorder="1" applyAlignment="1">
      <alignment horizontal="left" vertical="center"/>
    </xf>
    <xf numFmtId="0" fontId="2" fillId="0" borderId="0" xfId="0" applyFont="1" applyBorder="1" applyAlignment="1">
      <alignment vertical="center" wrapText="1"/>
    </xf>
    <xf numFmtId="0" fontId="2" fillId="0" borderId="0" xfId="0" applyFont="1" applyFill="1" applyBorder="1" applyAlignment="1">
      <alignment horizontal="center" vertical="center" wrapText="1"/>
    </xf>
    <xf numFmtId="0" fontId="2" fillId="0" borderId="14" xfId="0" applyFont="1" applyBorder="1" applyAlignment="1">
      <alignment horizontal="left" vertical="center" indent="1"/>
    </xf>
    <xf numFmtId="0" fontId="2" fillId="0" borderId="14" xfId="0" applyFont="1" applyBorder="1" applyAlignment="1">
      <alignment horizontal="left" vertical="center"/>
    </xf>
    <xf numFmtId="0" fontId="2" fillId="0" borderId="0" xfId="0" applyFont="1"/>
    <xf numFmtId="0" fontId="2" fillId="0" borderId="1" xfId="0" applyFont="1" applyBorder="1"/>
    <xf numFmtId="0" fontId="2" fillId="0" borderId="0" xfId="0" applyFont="1" applyFill="1" applyBorder="1"/>
    <xf numFmtId="0" fontId="2" fillId="0" borderId="0" xfId="0" applyFont="1" applyBorder="1"/>
    <xf numFmtId="0" fontId="2" fillId="0" borderId="0" xfId="0" applyFont="1" applyAlignment="1">
      <alignment horizontal="left" vertical="top"/>
    </xf>
    <xf numFmtId="0" fontId="2" fillId="0" borderId="0" xfId="0" applyFont="1" applyAlignment="1">
      <alignment vertical="top" wrapText="1"/>
    </xf>
    <xf numFmtId="0" fontId="9" fillId="0" borderId="1" xfId="0" applyFont="1" applyBorder="1" applyAlignment="1">
      <alignment vertical="top" wrapText="1"/>
    </xf>
    <xf numFmtId="0" fontId="2" fillId="0" borderId="1" xfId="0" applyFont="1" applyFill="1" applyBorder="1" applyAlignment="1">
      <alignment vertical="top" wrapText="1"/>
    </xf>
    <xf numFmtId="0" fontId="9" fillId="0" borderId="0" xfId="0" applyFont="1" applyBorder="1" applyAlignment="1">
      <alignment vertical="top" wrapText="1"/>
    </xf>
    <xf numFmtId="0" fontId="2" fillId="0" borderId="0" xfId="0" applyFont="1" applyFill="1" applyBorder="1" applyAlignment="1">
      <alignment vertical="top" wrapText="1"/>
    </xf>
    <xf numFmtId="0" fontId="2" fillId="0" borderId="0" xfId="0" applyFont="1" applyBorder="1" applyAlignment="1">
      <alignment horizontal="left" vertical="top" wrapText="1"/>
    </xf>
    <xf numFmtId="0" fontId="8" fillId="6" borderId="1" xfId="0" applyFont="1" applyFill="1" applyBorder="1" applyAlignment="1">
      <alignment horizontal="center" vertical="top"/>
    </xf>
    <xf numFmtId="0" fontId="4" fillId="0" borderId="1" xfId="0" applyFont="1" applyBorder="1" applyAlignment="1">
      <alignment vertical="top" wrapText="1"/>
    </xf>
    <xf numFmtId="0" fontId="4" fillId="0" borderId="0" xfId="0" applyFont="1" applyFill="1" applyBorder="1" applyAlignment="1">
      <alignment vertical="top" wrapText="1"/>
    </xf>
    <xf numFmtId="0" fontId="5" fillId="0" borderId="0" xfId="0" applyFont="1" applyFill="1" applyBorder="1" applyAlignment="1">
      <alignment vertical="top" wrapText="1"/>
    </xf>
    <xf numFmtId="0" fontId="9" fillId="0" borderId="0" xfId="0" applyFont="1" applyFill="1" applyBorder="1" applyAlignment="1">
      <alignment vertical="top" wrapText="1"/>
    </xf>
    <xf numFmtId="0" fontId="8" fillId="0" borderId="0" xfId="0" applyFont="1" applyFill="1" applyBorder="1" applyAlignment="1">
      <alignment vertical="top" wrapText="1"/>
    </xf>
    <xf numFmtId="0" fontId="8" fillId="0" borderId="1" xfId="0" applyFont="1" applyFill="1" applyBorder="1" applyAlignment="1">
      <alignment horizontal="center" vertical="top"/>
    </xf>
    <xf numFmtId="0" fontId="2" fillId="0" borderId="0" xfId="0" applyFont="1" applyFill="1" applyBorder="1" applyAlignment="1">
      <alignment horizontal="left" vertical="center" wrapText="1"/>
    </xf>
    <xf numFmtId="0" fontId="5" fillId="0" borderId="1" xfId="0" applyFont="1" applyBorder="1" applyAlignment="1">
      <alignment horizontal="left" vertical="top" wrapText="1"/>
    </xf>
    <xf numFmtId="0" fontId="3" fillId="0" borderId="5" xfId="0" applyFont="1" applyFill="1" applyBorder="1" applyAlignment="1">
      <alignment horizontal="center" vertical="center" wrapText="1"/>
    </xf>
    <xf numFmtId="0" fontId="3" fillId="0" borderId="5" xfId="0" applyFont="1" applyFill="1" applyBorder="1" applyAlignment="1">
      <alignment horizontal="center" vertical="center"/>
    </xf>
    <xf numFmtId="0" fontId="2" fillId="0" borderId="2" xfId="0" applyFont="1" applyFill="1" applyBorder="1" applyAlignment="1">
      <alignment horizontal="left" vertical="center" wrapText="1"/>
    </xf>
    <xf numFmtId="0" fontId="2" fillId="0" borderId="1" xfId="0" applyFont="1" applyFill="1" applyBorder="1"/>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2" fillId="0" borderId="2" xfId="0" applyFont="1" applyFill="1" applyBorder="1" applyAlignment="1">
      <alignment horizontal="left" vertical="center"/>
    </xf>
    <xf numFmtId="0" fontId="2" fillId="0" borderId="1" xfId="0" applyFont="1" applyFill="1" applyBorder="1" applyAlignment="1">
      <alignment horizontal="left" vertical="top" wrapText="1"/>
    </xf>
    <xf numFmtId="3" fontId="2" fillId="0" borderId="1" xfId="0" applyNumberFormat="1" applyFont="1" applyFill="1" applyBorder="1" applyAlignment="1">
      <alignment horizontal="left" vertical="top" wrapText="1"/>
    </xf>
    <xf numFmtId="3" fontId="2" fillId="0" borderId="1" xfId="0" applyNumberFormat="1" applyFont="1" applyFill="1" applyBorder="1" applyAlignment="1">
      <alignment vertical="top" wrapText="1"/>
    </xf>
    <xf numFmtId="3" fontId="2" fillId="0" borderId="0" xfId="0" applyNumberFormat="1" applyFont="1" applyAlignment="1">
      <alignment horizontal="left" vertical="center" indent="1"/>
    </xf>
    <xf numFmtId="9" fontId="2" fillId="0" borderId="0" xfId="1" applyFont="1" applyAlignment="1">
      <alignment horizontal="left" vertical="center" indent="1"/>
    </xf>
    <xf numFmtId="15" fontId="0" fillId="0" borderId="0" xfId="0" applyNumberFormat="1"/>
    <xf numFmtId="0" fontId="2" fillId="0" borderId="5" xfId="0" applyFont="1" applyFill="1" applyBorder="1" applyAlignment="1">
      <alignment vertical="top" wrapText="1"/>
    </xf>
    <xf numFmtId="165" fontId="2" fillId="0" borderId="1" xfId="0" applyNumberFormat="1" applyFont="1" applyBorder="1" applyAlignment="1">
      <alignment horizontal="left" vertical="center" indent="1"/>
    </xf>
    <xf numFmtId="0" fontId="0" fillId="0" borderId="0" xfId="0" applyAlignment="1">
      <alignment horizontal="center" wrapText="1"/>
    </xf>
    <xf numFmtId="15" fontId="0" fillId="0" borderId="0" xfId="0" applyNumberFormat="1" applyAlignment="1"/>
    <xf numFmtId="3" fontId="2" fillId="0" borderId="5" xfId="0" applyNumberFormat="1" applyFont="1" applyFill="1" applyBorder="1" applyAlignment="1">
      <alignment vertical="top" wrapText="1"/>
    </xf>
    <xf numFmtId="166" fontId="2" fillId="0" borderId="0" xfId="1" applyNumberFormat="1" applyFont="1" applyAlignment="1">
      <alignment horizontal="left" vertical="center" indent="1"/>
    </xf>
    <xf numFmtId="0" fontId="3" fillId="0" borderId="8" xfId="0" applyFont="1" applyBorder="1" applyAlignment="1">
      <alignment horizontal="left" vertical="center" indent="1"/>
    </xf>
    <xf numFmtId="0" fontId="3" fillId="0" borderId="5" xfId="0" applyFont="1" applyBorder="1" applyAlignment="1">
      <alignment horizontal="left" vertical="center" indent="1"/>
    </xf>
    <xf numFmtId="166" fontId="2" fillId="0" borderId="0" xfId="0" applyNumberFormat="1" applyFont="1" applyAlignment="1">
      <alignment horizontal="left" vertical="center" indent="1"/>
    </xf>
    <xf numFmtId="0" fontId="5" fillId="9" borderId="1" xfId="0" applyFont="1" applyFill="1" applyBorder="1" applyAlignment="1">
      <alignment vertical="top" wrapText="1"/>
    </xf>
    <xf numFmtId="0" fontId="4" fillId="0" borderId="1" xfId="0" applyFont="1" applyFill="1" applyBorder="1" applyAlignment="1">
      <alignment horizontal="left" vertical="top" wrapText="1"/>
    </xf>
    <xf numFmtId="0" fontId="2" fillId="0" borderId="5" xfId="0" applyFont="1" applyFill="1" applyBorder="1" applyAlignment="1">
      <alignment vertical="center" wrapText="1"/>
    </xf>
    <xf numFmtId="0" fontId="2" fillId="0" borderId="1" xfId="0" applyFont="1" applyBorder="1" applyAlignment="1">
      <alignment horizontal="left" vertical="center" indent="1"/>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0" xfId="0" applyFont="1" applyFill="1" applyBorder="1" applyAlignment="1">
      <alignment horizontal="left" vertical="center" indent="1"/>
    </xf>
    <xf numFmtId="0" fontId="2" fillId="0" borderId="1" xfId="0" applyFont="1" applyBorder="1" applyAlignment="1">
      <alignment horizontal="left" vertical="center" wrapText="1" indent="1"/>
    </xf>
    <xf numFmtId="0" fontId="2" fillId="0" borderId="1" xfId="0" applyFont="1" applyBorder="1" applyAlignment="1">
      <alignment horizontal="left" vertical="center" indent="1"/>
    </xf>
    <xf numFmtId="0" fontId="2" fillId="0" borderId="1" xfId="0" applyFont="1" applyBorder="1" applyAlignment="1">
      <alignment horizontal="left" vertical="center"/>
    </xf>
    <xf numFmtId="0" fontId="4" fillId="0" borderId="1" xfId="0" applyFont="1" applyFill="1" applyBorder="1" applyAlignment="1">
      <alignment vertical="top" wrapText="1"/>
    </xf>
    <xf numFmtId="0" fontId="2" fillId="0" borderId="1" xfId="0" applyFont="1" applyBorder="1" applyAlignment="1">
      <alignment vertical="center"/>
    </xf>
    <xf numFmtId="0" fontId="2" fillId="0" borderId="0" xfId="0" applyFont="1" applyFill="1" applyBorder="1" applyAlignment="1">
      <alignment vertical="center"/>
    </xf>
    <xf numFmtId="0" fontId="2" fillId="0" borderId="0" xfId="0" applyFont="1" applyFill="1" applyBorder="1" applyAlignment="1">
      <alignment horizontal="left" vertical="center" wrapText="1" indent="1"/>
    </xf>
    <xf numFmtId="0" fontId="8" fillId="0" borderId="0" xfId="0" applyFont="1" applyFill="1" applyBorder="1" applyAlignment="1">
      <alignment horizontal="center" vertical="top"/>
    </xf>
    <xf numFmtId="0" fontId="5" fillId="0" borderId="0" xfId="0" applyFont="1" applyFill="1" applyBorder="1"/>
    <xf numFmtId="0" fontId="3" fillId="4" borderId="1" xfId="0" applyFont="1" applyFill="1" applyBorder="1" applyAlignment="1">
      <alignment horizontal="left" vertical="center" indent="1"/>
    </xf>
    <xf numFmtId="0" fontId="6" fillId="0" borderId="0" xfId="2" applyFill="1" applyProtection="1"/>
    <xf numFmtId="0" fontId="3" fillId="0" borderId="1" xfId="0" applyFont="1" applyBorder="1" applyAlignment="1">
      <alignment horizontal="center" vertical="center" wrapText="1"/>
    </xf>
    <xf numFmtId="0" fontId="4" fillId="0" borderId="1" xfId="0" applyFont="1" applyBorder="1" applyAlignment="1">
      <alignment horizontal="left" vertical="top" wrapText="1"/>
    </xf>
    <xf numFmtId="0" fontId="3" fillId="0" borderId="5" xfId="0" applyFont="1" applyBorder="1" applyAlignment="1">
      <alignment horizontal="center" vertical="center"/>
    </xf>
    <xf numFmtId="0" fontId="3" fillId="0" borderId="5" xfId="0" applyFont="1" applyBorder="1" applyAlignment="1">
      <alignment horizontal="center" vertical="center" wrapText="1"/>
    </xf>
    <xf numFmtId="0" fontId="2" fillId="0" borderId="14" xfId="0" applyFont="1" applyBorder="1" applyAlignment="1">
      <alignment vertical="center" wrapText="1"/>
    </xf>
    <xf numFmtId="0" fontId="13" fillId="0" borderId="0" xfId="0" applyFont="1" applyAlignment="1">
      <alignment horizontal="left" vertical="center" indent="1"/>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indent="1"/>
    </xf>
    <xf numFmtId="3" fontId="2" fillId="0" borderId="1" xfId="0" applyNumberFormat="1" applyFont="1" applyBorder="1" applyAlignment="1">
      <alignment horizontal="left" vertical="center" indent="1"/>
    </xf>
    <xf numFmtId="0" fontId="4" fillId="0" borderId="1" xfId="0" applyFont="1" applyBorder="1" applyAlignment="1">
      <alignment vertical="center" wrapText="1"/>
    </xf>
    <xf numFmtId="0" fontId="4" fillId="0" borderId="0" xfId="0" applyFont="1" applyFill="1" applyBorder="1" applyAlignment="1">
      <alignment horizontal="left" vertical="center" indent="1"/>
    </xf>
    <xf numFmtId="0" fontId="4" fillId="0" borderId="0" xfId="0" applyFont="1" applyFill="1" applyBorder="1" applyAlignment="1">
      <alignment vertical="center"/>
    </xf>
    <xf numFmtId="0" fontId="4" fillId="0" borderId="0" xfId="0" applyFont="1" applyFill="1" applyBorder="1" applyAlignment="1">
      <alignment vertical="center" wrapText="1"/>
    </xf>
    <xf numFmtId="0" fontId="7" fillId="7" borderId="1" xfId="0" applyFont="1" applyFill="1" applyBorder="1" applyAlignment="1">
      <alignment horizontal="center" vertical="top"/>
    </xf>
    <xf numFmtId="0" fontId="7" fillId="8" borderId="1" xfId="0" applyFont="1" applyFill="1" applyBorder="1" applyAlignment="1">
      <alignment horizontal="center" vertical="top" wrapText="1"/>
    </xf>
    <xf numFmtId="0" fontId="4" fillId="0" borderId="0" xfId="0" applyFont="1" applyBorder="1" applyAlignment="1">
      <alignment vertical="top" wrapText="1"/>
    </xf>
    <xf numFmtId="0" fontId="4" fillId="0" borderId="1" xfId="0" applyFont="1" applyBorder="1" applyAlignment="1">
      <alignment horizontal="left" vertical="top"/>
    </xf>
    <xf numFmtId="0" fontId="4" fillId="0" borderId="5" xfId="0" applyFont="1" applyBorder="1" applyAlignment="1">
      <alignment vertical="top" wrapText="1"/>
    </xf>
    <xf numFmtId="0" fontId="4" fillId="0" borderId="0" xfId="0" applyFont="1" applyFill="1" applyBorder="1" applyAlignment="1">
      <alignment horizontal="left" vertical="top" wrapText="1"/>
    </xf>
    <xf numFmtId="0" fontId="4" fillId="0" borderId="0" xfId="0" applyFont="1"/>
    <xf numFmtId="0" fontId="4" fillId="0" borderId="1" xfId="0" applyFont="1" applyBorder="1"/>
    <xf numFmtId="0" fontId="4" fillId="0" borderId="0" xfId="0" applyFont="1" applyBorder="1" applyAlignment="1">
      <alignment horizontal="left" vertical="center" indent="1"/>
    </xf>
    <xf numFmtId="0" fontId="7" fillId="7" borderId="6" xfId="0" applyFont="1" applyFill="1" applyBorder="1" applyAlignment="1">
      <alignment horizontal="center" vertical="top"/>
    </xf>
    <xf numFmtId="0" fontId="4" fillId="0" borderId="0" xfId="0" applyFont="1" applyFill="1" applyBorder="1"/>
    <xf numFmtId="0" fontId="7" fillId="0" borderId="5" xfId="0" applyFont="1" applyFill="1" applyBorder="1" applyAlignment="1">
      <alignment horizontal="center" vertical="top"/>
    </xf>
    <xf numFmtId="0" fontId="4" fillId="0" borderId="5" xfId="0" applyFont="1" applyFill="1" applyBorder="1" applyAlignment="1">
      <alignment horizontal="left" vertical="top"/>
    </xf>
    <xf numFmtId="0" fontId="4" fillId="0" borderId="0" xfId="0" applyFont="1" applyBorder="1"/>
    <xf numFmtId="0" fontId="4" fillId="0" borderId="0" xfId="0" applyFont="1" applyAlignment="1">
      <alignment horizontal="left" vertical="center" indent="1"/>
    </xf>
    <xf numFmtId="0" fontId="7" fillId="0" borderId="1" xfId="0" applyFont="1" applyFill="1" applyBorder="1" applyAlignment="1">
      <alignment horizontal="center" vertical="top"/>
    </xf>
    <xf numFmtId="0" fontId="7" fillId="7" borderId="1" xfId="0" applyFont="1" applyFill="1" applyBorder="1" applyAlignment="1">
      <alignment horizontal="left" vertical="top"/>
    </xf>
    <xf numFmtId="0" fontId="4" fillId="0" borderId="0" xfId="0" applyFont="1" applyAlignment="1">
      <alignment vertical="top" wrapText="1"/>
    </xf>
    <xf numFmtId="0" fontId="4" fillId="0" borderId="6" xfId="0" applyFont="1" applyBorder="1" applyAlignment="1">
      <alignment horizontal="left" vertical="top" wrapText="1"/>
    </xf>
    <xf numFmtId="0" fontId="7" fillId="7" borderId="5" xfId="0" applyFont="1" applyFill="1" applyBorder="1" applyAlignment="1">
      <alignment horizontal="center" vertical="top"/>
    </xf>
    <xf numFmtId="0" fontId="7" fillId="8" borderId="5" xfId="0" applyFont="1" applyFill="1" applyBorder="1" applyAlignment="1">
      <alignment horizontal="center" vertical="top" wrapText="1"/>
    </xf>
    <xf numFmtId="0" fontId="7" fillId="0" borderId="1" xfId="0" applyFont="1" applyBorder="1" applyAlignment="1">
      <alignment horizontal="center" vertical="top"/>
    </xf>
    <xf numFmtId="0" fontId="7" fillId="0" borderId="1" xfId="0" applyFont="1" applyBorder="1" applyAlignment="1">
      <alignment horizontal="center" vertical="top" wrapText="1"/>
    </xf>
    <xf numFmtId="0" fontId="4" fillId="0" borderId="1" xfId="0" applyFont="1" applyBorder="1" applyAlignment="1">
      <alignment horizontal="left" vertical="center" wrapText="1"/>
    </xf>
    <xf numFmtId="0" fontId="7" fillId="7" borderId="5" xfId="0" applyFont="1" applyFill="1" applyBorder="1" applyAlignment="1">
      <alignment horizontal="left" vertical="top"/>
    </xf>
    <xf numFmtId="0" fontId="7" fillId="0" borderId="5" xfId="0" applyFont="1" applyBorder="1" applyAlignment="1">
      <alignment horizontal="center" vertical="center"/>
    </xf>
    <xf numFmtId="0" fontId="4" fillId="0" borderId="0" xfId="0" applyFont="1" applyFill="1" applyBorder="1" applyAlignment="1">
      <alignment horizontal="center" vertical="top" wrapText="1"/>
    </xf>
    <xf numFmtId="0" fontId="4" fillId="0" borderId="0" xfId="0" applyFont="1" applyAlignment="1">
      <alignment horizontal="left" vertical="center"/>
    </xf>
    <xf numFmtId="4" fontId="4" fillId="0" borderId="1" xfId="0" applyNumberFormat="1" applyFont="1" applyBorder="1" applyAlignment="1">
      <alignment horizontal="right" vertical="top" wrapText="1"/>
    </xf>
    <xf numFmtId="4" fontId="4" fillId="0" borderId="0" xfId="0" applyNumberFormat="1" applyFont="1" applyAlignment="1">
      <alignment horizontal="left" vertical="center"/>
    </xf>
    <xf numFmtId="4" fontId="7" fillId="0" borderId="1" xfId="0" applyNumberFormat="1" applyFont="1" applyBorder="1" applyAlignment="1">
      <alignment horizontal="center" vertical="top"/>
    </xf>
    <xf numFmtId="4" fontId="4" fillId="0" borderId="1" xfId="0" applyNumberFormat="1" applyFont="1" applyBorder="1"/>
    <xf numFmtId="0" fontId="4" fillId="0" borderId="11" xfId="0" applyFont="1" applyBorder="1" applyAlignment="1">
      <alignment horizontal="left" vertical="top" wrapText="1"/>
    </xf>
    <xf numFmtId="0" fontId="3" fillId="10" borderId="1" xfId="0" applyFont="1" applyFill="1" applyBorder="1" applyAlignment="1">
      <alignment horizontal="center" vertical="center" wrapText="1"/>
    </xf>
    <xf numFmtId="0" fontId="3" fillId="10" borderId="5" xfId="0" applyFont="1" applyFill="1" applyBorder="1" applyAlignment="1">
      <alignment horizontal="center" vertical="center" wrapText="1"/>
    </xf>
    <xf numFmtId="0" fontId="7" fillId="11" borderId="1" xfId="0" applyFont="1" applyFill="1" applyBorder="1" applyAlignment="1">
      <alignment horizontal="center" vertical="top"/>
    </xf>
    <xf numFmtId="0" fontId="4" fillId="0" borderId="1" xfId="0" applyFont="1" applyBorder="1" applyAlignment="1">
      <alignment wrapText="1"/>
    </xf>
    <xf numFmtId="0" fontId="4" fillId="0" borderId="1" xfId="0" applyFont="1" applyBorder="1" applyAlignment="1">
      <alignment horizontal="left" wrapText="1"/>
    </xf>
    <xf numFmtId="0" fontId="4" fillId="0" borderId="0" xfId="0" applyFont="1" applyAlignment="1">
      <alignment horizontal="left" vertical="center" wrapText="1" indent="1"/>
    </xf>
    <xf numFmtId="0" fontId="7" fillId="7" borderId="1" xfId="0" applyFont="1" applyFill="1" applyBorder="1" applyAlignment="1">
      <alignment horizontal="center" vertical="center"/>
    </xf>
    <xf numFmtId="0" fontId="2" fillId="0" borderId="1" xfId="0" applyFont="1" applyBorder="1" applyAlignment="1">
      <alignment vertical="center" wrapText="1"/>
    </xf>
    <xf numFmtId="0" fontId="2" fillId="0" borderId="1" xfId="0" applyFont="1" applyBorder="1" applyAlignment="1">
      <alignment horizontal="left" vertical="center" indent="1"/>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4" fillId="0" borderId="1" xfId="0" applyFont="1" applyBorder="1" applyAlignment="1">
      <alignment horizontal="center" vertical="top" wrapText="1"/>
    </xf>
    <xf numFmtId="0" fontId="2" fillId="0" borderId="1" xfId="0" applyFont="1" applyBorder="1" applyAlignment="1">
      <alignment horizontal="left" vertical="center" wrapText="1" indent="1"/>
    </xf>
    <xf numFmtId="0" fontId="4" fillId="0" borderId="5" xfId="0" applyFont="1" applyBorder="1" applyAlignment="1">
      <alignment horizontal="left" vertical="top" wrapText="1"/>
    </xf>
    <xf numFmtId="0" fontId="4" fillId="0" borderId="1" xfId="0" applyFont="1" applyBorder="1" applyAlignment="1">
      <alignment horizontal="left" vertical="top" wrapText="1"/>
    </xf>
    <xf numFmtId="0" fontId="2" fillId="0" borderId="1" xfId="0" applyFont="1" applyBorder="1" applyAlignment="1">
      <alignment horizontal="center" vertical="center"/>
    </xf>
    <xf numFmtId="0" fontId="2" fillId="0" borderId="0" xfId="0" applyFont="1" applyAlignment="1">
      <alignment horizontal="left" vertical="center" indent="1"/>
    </xf>
    <xf numFmtId="0" fontId="4" fillId="0" borderId="1" xfId="0" applyFont="1" applyBorder="1" applyAlignment="1">
      <alignment horizontal="left" vertical="top"/>
    </xf>
    <xf numFmtId="0" fontId="2" fillId="0" borderId="5" xfId="0" applyFont="1" applyFill="1" applyBorder="1" applyAlignment="1">
      <alignment horizontal="left" vertical="center" wrapText="1"/>
    </xf>
    <xf numFmtId="0" fontId="2" fillId="0" borderId="1" xfId="0" applyFont="1" applyFill="1" applyBorder="1" applyAlignment="1">
      <alignment horizontal="left" vertical="center"/>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xf>
    <xf numFmtId="0" fontId="2" fillId="0" borderId="1" xfId="0" applyFont="1" applyFill="1" applyBorder="1" applyAlignment="1">
      <alignment horizontal="left" vertical="center" indent="1"/>
    </xf>
    <xf numFmtId="0" fontId="2" fillId="0" borderId="1" xfId="0" applyFont="1" applyFill="1" applyBorder="1" applyAlignment="1">
      <alignment horizontal="left" vertical="center" wrapText="1" indent="1"/>
    </xf>
    <xf numFmtId="0" fontId="2" fillId="0" borderId="1" xfId="0" applyFont="1" applyFill="1" applyBorder="1" applyAlignment="1">
      <alignment vertical="center" wrapText="1"/>
    </xf>
    <xf numFmtId="0" fontId="2" fillId="0" borderId="0" xfId="0" applyFont="1" applyFill="1" applyBorder="1" applyAlignment="1">
      <alignment horizontal="left" vertical="top" wrapText="1"/>
    </xf>
    <xf numFmtId="0" fontId="2" fillId="0" borderId="1" xfId="0" applyFont="1" applyFill="1" applyBorder="1" applyAlignment="1">
      <alignment horizontal="center" vertical="center" wrapText="1"/>
    </xf>
    <xf numFmtId="0" fontId="2" fillId="0" borderId="0" xfId="0" applyFont="1" applyFill="1" applyBorder="1" applyAlignment="1">
      <alignment horizontal="left" vertical="center" indent="1"/>
    </xf>
    <xf numFmtId="0" fontId="2" fillId="0" borderId="1" xfId="0" applyFont="1" applyFill="1" applyBorder="1" applyAlignment="1">
      <alignment vertical="center"/>
    </xf>
    <xf numFmtId="0" fontId="14" fillId="0" borderId="1" xfId="0" applyFont="1" applyBorder="1" applyAlignment="1">
      <alignment vertical="center"/>
    </xf>
    <xf numFmtId="0" fontId="15" fillId="0" borderId="0" xfId="0" applyFont="1"/>
    <xf numFmtId="0" fontId="15" fillId="0" borderId="0" xfId="0" applyFont="1" applyAlignment="1">
      <alignment vertical="center" wrapText="1"/>
    </xf>
    <xf numFmtId="0" fontId="18" fillId="0" borderId="0" xfId="0" applyFont="1" applyAlignment="1">
      <alignment vertical="center"/>
    </xf>
    <xf numFmtId="0" fontId="19" fillId="0" borderId="0" xfId="0" applyFont="1" applyAlignment="1">
      <alignment horizontal="left" vertical="center" indent="5"/>
    </xf>
    <xf numFmtId="0" fontId="2" fillId="9" borderId="0" xfId="0" applyFont="1" applyFill="1"/>
    <xf numFmtId="0" fontId="2" fillId="9" borderId="0" xfId="0" applyFont="1" applyFill="1" applyAlignment="1">
      <alignment wrapText="1"/>
    </xf>
    <xf numFmtId="0" fontId="2" fillId="3" borderId="0" xfId="0" applyFont="1" applyFill="1" applyAlignment="1">
      <alignment wrapText="1"/>
    </xf>
    <xf numFmtId="0" fontId="2" fillId="4" borderId="0" xfId="0" applyFont="1" applyFill="1" applyAlignment="1">
      <alignment wrapText="1"/>
    </xf>
    <xf numFmtId="0" fontId="2" fillId="12" borderId="0" xfId="0" applyFont="1" applyFill="1" applyAlignment="1">
      <alignment vertical="center"/>
    </xf>
    <xf numFmtId="0" fontId="2" fillId="12" borderId="0" xfId="0" applyFont="1" applyFill="1" applyAlignment="1">
      <alignment horizontal="left" vertical="center" wrapText="1"/>
    </xf>
    <xf numFmtId="0" fontId="2" fillId="0" borderId="0" xfId="0" applyFont="1" applyFill="1" applyAlignment="1">
      <alignment vertical="center"/>
    </xf>
    <xf numFmtId="0" fontId="2" fillId="0" borderId="0" xfId="0" applyFont="1" applyFill="1" applyAlignment="1">
      <alignment horizontal="left" vertical="center" wrapText="1"/>
    </xf>
    <xf numFmtId="0" fontId="2" fillId="0" borderId="0" xfId="0" applyFont="1" applyFill="1"/>
    <xf numFmtId="0" fontId="2" fillId="0" borderId="0" xfId="0" applyFont="1" applyFill="1" applyAlignment="1">
      <alignment wrapText="1"/>
    </xf>
    <xf numFmtId="0" fontId="2" fillId="3" borderId="0" xfId="0" applyFont="1" applyFill="1" applyAlignment="1">
      <alignment vertical="center" wrapText="1"/>
    </xf>
    <xf numFmtId="0" fontId="9" fillId="0" borderId="1" xfId="0" applyFont="1" applyFill="1" applyBorder="1" applyAlignment="1">
      <alignment vertical="center"/>
    </xf>
    <xf numFmtId="165" fontId="2" fillId="0" borderId="1" xfId="0" applyNumberFormat="1" applyFont="1" applyFill="1" applyBorder="1" applyAlignment="1">
      <alignment vertical="center"/>
    </xf>
    <xf numFmtId="3" fontId="9" fillId="0" borderId="1" xfId="0" applyNumberFormat="1" applyFont="1" applyFill="1" applyBorder="1" applyAlignment="1">
      <alignment vertical="center"/>
    </xf>
    <xf numFmtId="0" fontId="8" fillId="7" borderId="1" xfId="0" applyFont="1" applyFill="1" applyBorder="1" applyAlignment="1">
      <alignment horizontal="center" vertical="top"/>
    </xf>
    <xf numFmtId="0" fontId="2" fillId="0" borderId="1" xfId="0" applyFont="1" applyBorder="1" applyAlignment="1">
      <alignment horizontal="left" vertical="top" wrapText="1"/>
    </xf>
    <xf numFmtId="0" fontId="2" fillId="0" borderId="1" xfId="0" applyFont="1" applyBorder="1" applyAlignment="1">
      <alignment vertical="top" wrapText="1"/>
    </xf>
    <xf numFmtId="0" fontId="9" fillId="0" borderId="0" xfId="0" applyFont="1" applyAlignment="1">
      <alignment vertical="top" wrapText="1"/>
    </xf>
    <xf numFmtId="0" fontId="5" fillId="0" borderId="0" xfId="0" applyFont="1" applyAlignment="1">
      <alignment vertical="top" wrapText="1"/>
    </xf>
    <xf numFmtId="0" fontId="2" fillId="0" borderId="0" xfId="0" applyFont="1" applyAlignment="1">
      <alignment horizontal="center" vertical="center" wrapText="1"/>
    </xf>
    <xf numFmtId="0" fontId="2" fillId="0" borderId="0" xfId="0" applyFont="1" applyAlignment="1">
      <alignment horizontal="left" vertical="top" wrapText="1"/>
    </xf>
    <xf numFmtId="0" fontId="2" fillId="0" borderId="1" xfId="0" applyFont="1" applyBorder="1" applyAlignment="1">
      <alignment vertical="top"/>
    </xf>
    <xf numFmtId="0" fontId="2" fillId="0" borderId="0" xfId="0" applyFont="1" applyAlignment="1">
      <alignment horizontal="left" vertical="center" wrapText="1"/>
    </xf>
    <xf numFmtId="0" fontId="8" fillId="7" borderId="5" xfId="0" applyFont="1" applyFill="1" applyBorder="1" applyAlignment="1">
      <alignment horizontal="center" vertical="top"/>
    </xf>
    <xf numFmtId="4" fontId="20" fillId="0" borderId="1" xfId="0" applyNumberFormat="1" applyFont="1" applyBorder="1" applyAlignment="1">
      <alignment horizontal="center" vertical="top"/>
    </xf>
    <xf numFmtId="0" fontId="8" fillId="0" borderId="1" xfId="0" applyFont="1" applyBorder="1" applyAlignment="1">
      <alignment horizontal="center" vertical="top"/>
    </xf>
    <xf numFmtId="0" fontId="8" fillId="0" borderId="1" xfId="0" applyFont="1" applyBorder="1" applyAlignment="1">
      <alignment horizontal="center" vertical="top" wrapText="1"/>
    </xf>
    <xf numFmtId="0" fontId="9" fillId="0" borderId="1" xfId="0" applyFont="1" applyBorder="1" applyAlignment="1">
      <alignment horizontal="left" vertical="top" wrapText="1"/>
    </xf>
    <xf numFmtId="4" fontId="21" fillId="0" borderId="1" xfId="0" applyNumberFormat="1" applyFont="1" applyBorder="1"/>
    <xf numFmtId="0" fontId="2" fillId="0" borderId="1" xfId="0" applyFont="1" applyBorder="1" applyAlignment="1">
      <alignment horizontal="left" vertical="top"/>
    </xf>
    <xf numFmtId="3" fontId="2" fillId="0" borderId="0" xfId="0" applyNumberFormat="1" applyFont="1" applyAlignment="1">
      <alignment horizontal="right" vertical="center"/>
    </xf>
    <xf numFmtId="0" fontId="22" fillId="0" borderId="1" xfId="0" applyFont="1" applyBorder="1" applyAlignment="1">
      <alignment vertical="center"/>
    </xf>
    <xf numFmtId="0" fontId="22" fillId="0" borderId="1" xfId="0" applyFont="1" applyBorder="1" applyAlignment="1">
      <alignment vertical="center" wrapText="1"/>
    </xf>
    <xf numFmtId="3" fontId="2" fillId="0" borderId="1" xfId="0" applyNumberFormat="1" applyFont="1" applyBorder="1" applyAlignment="1">
      <alignment horizontal="right" vertical="center"/>
    </xf>
    <xf numFmtId="0" fontId="0" fillId="0" borderId="0" xfId="0" applyAlignment="1">
      <alignment wrapText="1"/>
    </xf>
    <xf numFmtId="0" fontId="2" fillId="0" borderId="2" xfId="0" applyFont="1" applyBorder="1" applyAlignment="1">
      <alignment horizontal="left" vertical="center" wrapText="1"/>
    </xf>
    <xf numFmtId="3" fontId="9" fillId="0" borderId="1" xfId="0" applyNumberFormat="1" applyFont="1" applyBorder="1" applyAlignment="1">
      <alignment horizontal="right" vertical="center" indent="1"/>
    </xf>
    <xf numFmtId="0" fontId="8" fillId="7" borderId="3" xfId="0" applyFont="1" applyFill="1" applyBorder="1" applyAlignment="1">
      <alignment horizontal="center" vertical="top"/>
    </xf>
    <xf numFmtId="0" fontId="2" fillId="0" borderId="3" xfId="0" applyFont="1" applyBorder="1" applyAlignment="1">
      <alignment horizontal="left" vertical="top" wrapText="1"/>
    </xf>
    <xf numFmtId="0" fontId="5" fillId="0" borderId="1" xfId="0" applyFont="1" applyBorder="1" applyAlignment="1">
      <alignment vertical="top" wrapText="1"/>
    </xf>
    <xf numFmtId="3" fontId="4" fillId="0" borderId="1" xfId="0" applyNumberFormat="1" applyFont="1" applyBorder="1" applyAlignment="1">
      <alignment horizontal="left" vertical="center" indent="1"/>
    </xf>
    <xf numFmtId="0" fontId="4" fillId="0" borderId="1" xfId="0" applyFont="1" applyBorder="1" applyAlignment="1">
      <alignment horizontal="left" vertical="center" wrapText="1" indent="1"/>
    </xf>
    <xf numFmtId="0" fontId="2" fillId="0" borderId="5" xfId="0" applyFont="1" applyBorder="1" applyAlignment="1">
      <alignment horizontal="left" vertical="top" wrapText="1"/>
    </xf>
    <xf numFmtId="0" fontId="3" fillId="0" borderId="1" xfId="0" applyFont="1" applyBorder="1" applyAlignment="1">
      <alignment horizontal="center" vertical="top" wrapText="1"/>
    </xf>
    <xf numFmtId="3" fontId="2" fillId="0" borderId="0" xfId="0" applyNumberFormat="1" applyFont="1" applyAlignment="1">
      <alignment vertical="center" wrapText="1"/>
    </xf>
    <xf numFmtId="3" fontId="2" fillId="0" borderId="0" xfId="0" applyNumberFormat="1" applyFont="1" applyBorder="1" applyAlignment="1">
      <alignment horizontal="right" vertical="center"/>
    </xf>
    <xf numFmtId="0" fontId="4" fillId="0" borderId="0" xfId="0" applyFont="1" applyBorder="1" applyAlignment="1">
      <alignment horizontal="left" vertical="top" wrapText="1"/>
    </xf>
    <xf numFmtId="0" fontId="7" fillId="7" borderId="2" xfId="0" applyFont="1" applyFill="1" applyBorder="1" applyAlignment="1">
      <alignment horizontal="center" vertical="top"/>
    </xf>
    <xf numFmtId="0" fontId="7" fillId="7" borderId="13" xfId="0" applyFont="1" applyFill="1" applyBorder="1" applyAlignment="1">
      <alignment horizontal="center" vertical="top"/>
    </xf>
    <xf numFmtId="0" fontId="3" fillId="0" borderId="0" xfId="0" applyFont="1" applyFill="1" applyBorder="1" applyAlignment="1">
      <alignment horizontal="center" vertical="center"/>
    </xf>
    <xf numFmtId="0" fontId="5" fillId="0" borderId="1" xfId="0" applyFont="1" applyBorder="1"/>
    <xf numFmtId="0" fontId="2" fillId="0" borderId="2" xfId="0" applyFont="1" applyBorder="1" applyAlignment="1">
      <alignment horizontal="left" vertical="center"/>
    </xf>
    <xf numFmtId="0" fontId="7" fillId="7" borderId="11" xfId="0" applyFont="1" applyFill="1" applyBorder="1" applyAlignment="1">
      <alignment horizontal="center" vertical="top"/>
    </xf>
    <xf numFmtId="0" fontId="2" fillId="0" borderId="15" xfId="0" applyFont="1" applyBorder="1" applyAlignment="1">
      <alignment horizontal="center" vertical="center" wrapText="1"/>
    </xf>
    <xf numFmtId="0" fontId="4" fillId="0" borderId="15" xfId="0" applyFont="1" applyBorder="1" applyAlignment="1">
      <alignment vertical="top" wrapText="1"/>
    </xf>
    <xf numFmtId="0" fontId="2" fillId="0" borderId="6" xfId="0" applyFont="1" applyBorder="1" applyAlignment="1">
      <alignment horizontal="left" vertical="center" wrapText="1"/>
    </xf>
    <xf numFmtId="0" fontId="2" fillId="0" borderId="1" xfId="0" applyFont="1" applyBorder="1" applyAlignment="1">
      <alignment horizontal="left" vertical="center"/>
    </xf>
    <xf numFmtId="0" fontId="4" fillId="0" borderId="1" xfId="0" applyFont="1" applyBorder="1" applyAlignment="1">
      <alignment horizontal="left" vertical="top" wrapText="1"/>
    </xf>
    <xf numFmtId="3" fontId="2" fillId="0" borderId="5" xfId="0" applyNumberFormat="1" applyFont="1" applyBorder="1" applyAlignment="1">
      <alignment horizontal="center" vertical="center"/>
    </xf>
    <xf numFmtId="0" fontId="2" fillId="0" borderId="0" xfId="0" applyFont="1" applyFill="1" applyBorder="1" applyAlignment="1">
      <alignment horizontal="left" vertical="center" indent="1"/>
    </xf>
    <xf numFmtId="0" fontId="4" fillId="0" borderId="1" xfId="0" applyFont="1" applyBorder="1" applyAlignment="1">
      <alignment horizontal="left" vertical="top" wrapText="1"/>
    </xf>
    <xf numFmtId="0" fontId="2" fillId="0" borderId="1" xfId="0" applyFont="1" applyFill="1" applyBorder="1" applyAlignment="1">
      <alignment horizontal="left" vertical="center" wrapText="1"/>
    </xf>
    <xf numFmtId="0" fontId="2" fillId="0" borderId="5" xfId="0" applyFont="1" applyFill="1" applyBorder="1" applyAlignment="1">
      <alignment horizontal="left" vertical="center" wrapText="1"/>
    </xf>
    <xf numFmtId="0" fontId="2" fillId="0" borderId="0" xfId="0" applyFont="1" applyBorder="1" applyAlignment="1">
      <alignment vertical="top" wrapText="1"/>
    </xf>
    <xf numFmtId="0" fontId="2" fillId="0" borderId="6" xfId="0" applyFont="1" applyBorder="1" applyAlignment="1">
      <alignment horizontal="center" vertical="center" wrapText="1"/>
    </xf>
    <xf numFmtId="0" fontId="2" fillId="0" borderId="1" xfId="0" applyFont="1" applyFill="1" applyBorder="1" applyAlignment="1">
      <alignment horizontal="left" wrapText="1"/>
    </xf>
    <xf numFmtId="0" fontId="4" fillId="0" borderId="1" xfId="0" applyFont="1" applyBorder="1" applyAlignment="1">
      <alignment vertical="top"/>
    </xf>
    <xf numFmtId="0" fontId="4" fillId="4" borderId="0" xfId="0" applyFont="1" applyFill="1" applyAlignment="1">
      <alignment wrapText="1"/>
    </xf>
    <xf numFmtId="0" fontId="3" fillId="0" borderId="0" xfId="0" applyFont="1" applyAlignment="1">
      <alignment horizontal="center"/>
    </xf>
    <xf numFmtId="0" fontId="2" fillId="0" borderId="1" xfId="0" applyFont="1" applyBorder="1" applyAlignment="1">
      <alignment horizontal="left" vertical="center" indent="1"/>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1" xfId="0" applyFont="1" applyBorder="1" applyAlignment="1">
      <alignment vertical="center" wrapText="1"/>
    </xf>
    <xf numFmtId="0" fontId="2" fillId="0" borderId="0" xfId="0" applyFont="1" applyAlignment="1">
      <alignment horizontal="left" vertical="center" indent="1"/>
    </xf>
    <xf numFmtId="169" fontId="2" fillId="0" borderId="0" xfId="0" applyNumberFormat="1" applyFont="1" applyAlignment="1">
      <alignment horizontal="center"/>
    </xf>
    <xf numFmtId="169" fontId="27" fillId="0" borderId="0" xfId="0" applyNumberFormat="1" applyFont="1" applyAlignment="1">
      <alignment horizontal="center"/>
    </xf>
    <xf numFmtId="0" fontId="27" fillId="0" borderId="0" xfId="0" applyFont="1"/>
    <xf numFmtId="0" fontId="2" fillId="0" borderId="1" xfId="0" applyFont="1" applyBorder="1" applyAlignment="1">
      <alignment wrapText="1"/>
    </xf>
    <xf numFmtId="3" fontId="4" fillId="0" borderId="1" xfId="0" applyNumberFormat="1" applyFont="1" applyBorder="1" applyAlignment="1" applyProtection="1">
      <alignment horizontal="left" vertical="center"/>
      <protection locked="0"/>
    </xf>
    <xf numFmtId="3" fontId="2" fillId="0" borderId="1" xfId="0" applyNumberFormat="1" applyFont="1" applyBorder="1" applyAlignment="1">
      <alignment horizontal="left" vertical="center"/>
    </xf>
    <xf numFmtId="3" fontId="4" fillId="0" borderId="1" xfId="0" applyNumberFormat="1" applyFont="1" applyBorder="1" applyAlignment="1">
      <alignment horizontal="left" vertical="center"/>
    </xf>
    <xf numFmtId="0" fontId="0" fillId="0" borderId="0" xfId="0" applyAlignment="1">
      <alignment horizontal="left" indent="1"/>
    </xf>
    <xf numFmtId="44" fontId="0" fillId="0" borderId="0" xfId="8" applyFont="1"/>
    <xf numFmtId="0" fontId="29" fillId="0" borderId="0" xfId="0" applyFont="1"/>
    <xf numFmtId="44" fontId="29" fillId="0" borderId="0" xfId="8" applyFont="1"/>
    <xf numFmtId="0" fontId="6" fillId="0" borderId="0" xfId="2" applyAlignment="1">
      <alignment vertical="center" wrapText="1"/>
    </xf>
    <xf numFmtId="0" fontId="0" fillId="0" borderId="0" xfId="0" applyAlignment="1">
      <alignment vertical="center" wrapText="1"/>
    </xf>
    <xf numFmtId="44" fontId="0" fillId="0" borderId="0" xfId="8" applyFont="1" applyAlignment="1">
      <alignment vertical="center" wrapText="1"/>
    </xf>
    <xf numFmtId="0" fontId="28" fillId="0" borderId="0" xfId="0" applyFont="1"/>
    <xf numFmtId="0" fontId="0" fillId="0" borderId="0" xfId="0" applyAlignment="1">
      <alignment horizontal="left" indent="2"/>
    </xf>
    <xf numFmtId="0" fontId="0" fillId="0" borderId="0" xfId="0" applyAlignment="1">
      <alignment vertical="center"/>
    </xf>
    <xf numFmtId="0" fontId="2" fillId="0" borderId="1" xfId="0" applyFont="1" applyBorder="1" applyAlignment="1">
      <alignment horizontal="left" vertical="center" indent="1"/>
    </xf>
    <xf numFmtId="0" fontId="2" fillId="0" borderId="0" xfId="0" applyFont="1" applyAlignment="1">
      <alignment wrapText="1"/>
    </xf>
    <xf numFmtId="166" fontId="2" fillId="0" borderId="1" xfId="0" applyNumberFormat="1" applyFont="1" applyBorder="1" applyAlignment="1">
      <alignment horizontal="left" vertical="center" indent="1"/>
    </xf>
    <xf numFmtId="166" fontId="2" fillId="0" borderId="1" xfId="1" applyNumberFormat="1" applyFont="1" applyBorder="1" applyAlignment="1">
      <alignment horizontal="left" vertical="center" indent="1"/>
    </xf>
    <xf numFmtId="0" fontId="15" fillId="0" borderId="1" xfId="0" applyFont="1" applyBorder="1" applyAlignment="1">
      <alignment horizontal="left" vertical="center" wrapText="1"/>
    </xf>
    <xf numFmtId="0" fontId="4" fillId="10" borderId="0" xfId="0" applyFont="1" applyFill="1" applyAlignment="1">
      <alignment vertical="top" wrapText="1"/>
    </xf>
    <xf numFmtId="0" fontId="3" fillId="0" borderId="0" xfId="0" applyFont="1" applyAlignment="1">
      <alignment horizontal="center"/>
    </xf>
    <xf numFmtId="0" fontId="3" fillId="0" borderId="2" xfId="0" applyFont="1" applyBorder="1" applyAlignment="1">
      <alignment horizontal="center" vertical="center"/>
    </xf>
    <xf numFmtId="0" fontId="2" fillId="0" borderId="0" xfId="0" applyFont="1" applyAlignment="1">
      <alignment horizontal="left" vertical="center" wrapText="1" indent="1"/>
    </xf>
    <xf numFmtId="0" fontId="2" fillId="0" borderId="0" xfId="0" applyFont="1" applyAlignment="1">
      <alignment horizontal="left" vertical="center" indent="1"/>
    </xf>
    <xf numFmtId="0" fontId="14" fillId="0" borderId="1" xfId="0" applyFont="1" applyBorder="1" applyAlignment="1">
      <alignment horizontal="center" vertical="center"/>
    </xf>
    <xf numFmtId="0" fontId="8" fillId="6" borderId="1" xfId="0" applyFont="1" applyFill="1" applyBorder="1" applyAlignment="1">
      <alignment horizontal="center" vertical="top" wrapText="1"/>
    </xf>
    <xf numFmtId="0" fontId="8" fillId="0" borderId="0" xfId="0" applyFont="1" applyAlignment="1">
      <alignment horizontal="center" vertical="top"/>
    </xf>
    <xf numFmtId="0" fontId="3" fillId="0" borderId="0" xfId="0" applyFont="1" applyAlignment="1">
      <alignment horizontal="left" vertical="top"/>
    </xf>
    <xf numFmtId="0" fontId="3" fillId="0" borderId="0" xfId="0" applyFont="1" applyAlignment="1">
      <alignment horizontal="center" vertical="center"/>
    </xf>
    <xf numFmtId="0" fontId="3" fillId="0" borderId="0" xfId="0" applyFont="1" applyAlignment="1">
      <alignment horizontal="left" vertical="top" wrapText="1"/>
    </xf>
    <xf numFmtId="0" fontId="31" fillId="16" borderId="1" xfId="0" applyFont="1" applyFill="1" applyBorder="1" applyAlignment="1">
      <alignment horizontal="center" vertical="center" wrapText="1"/>
    </xf>
    <xf numFmtId="0" fontId="15" fillId="0" borderId="1" xfId="0" applyFont="1" applyBorder="1" applyAlignment="1">
      <alignment vertical="center" wrapText="1"/>
    </xf>
    <xf numFmtId="0" fontId="15" fillId="0" borderId="1" xfId="0" applyFont="1" applyBorder="1" applyAlignment="1">
      <alignment horizontal="left" vertical="center" wrapText="1" indent="1"/>
    </xf>
    <xf numFmtId="14" fontId="15" fillId="0" borderId="1" xfId="0" applyNumberFormat="1" applyFont="1" applyBorder="1" applyAlignment="1">
      <alignment horizontal="left" vertical="center" indent="1"/>
    </xf>
    <xf numFmtId="0" fontId="15" fillId="0" borderId="1" xfId="0" applyFont="1" applyBorder="1" applyAlignment="1">
      <alignment horizontal="left" vertical="center" indent="1"/>
    </xf>
    <xf numFmtId="0" fontId="32" fillId="0" borderId="0" xfId="0" applyFont="1" applyAlignment="1">
      <alignment vertical="center" wrapText="1"/>
    </xf>
    <xf numFmtId="0" fontId="2" fillId="0" borderId="0" xfId="0" applyFont="1" applyAlignment="1">
      <alignment horizontal="left" vertical="top" wrapText="1"/>
    </xf>
    <xf numFmtId="0" fontId="2" fillId="4" borderId="0" xfId="0" applyFont="1" applyFill="1" applyAlignment="1">
      <alignment horizontal="left" vertical="center" wrapText="1"/>
    </xf>
    <xf numFmtId="0" fontId="2" fillId="3" borderId="0" xfId="0" applyFont="1" applyFill="1" applyAlignment="1">
      <alignment horizontal="left" vertical="center" wrapText="1"/>
    </xf>
    <xf numFmtId="0" fontId="3" fillId="0" borderId="0" xfId="0" applyFont="1" applyAlignment="1">
      <alignment horizontal="center"/>
    </xf>
    <xf numFmtId="0" fontId="2" fillId="10" borderId="0" xfId="0" applyFont="1" applyFill="1" applyAlignment="1">
      <alignment horizontal="left" vertical="center" wrapText="1"/>
    </xf>
    <xf numFmtId="0" fontId="2" fillId="0" borderId="0" xfId="0" applyFont="1" applyAlignment="1">
      <alignment horizontal="left" vertical="center"/>
    </xf>
    <xf numFmtId="0" fontId="3" fillId="4" borderId="1" xfId="0" applyFont="1" applyFill="1" applyBorder="1" applyAlignment="1">
      <alignment horizontal="left" vertical="center"/>
    </xf>
    <xf numFmtId="0" fontId="2" fillId="4" borderId="1" xfId="0" applyFont="1" applyFill="1" applyBorder="1" applyAlignment="1">
      <alignment horizontal="left" vertical="center" wrapText="1"/>
    </xf>
    <xf numFmtId="0" fontId="3" fillId="4" borderId="1" xfId="0" applyFont="1" applyFill="1" applyBorder="1" applyAlignment="1">
      <alignment horizontal="center" vertical="center"/>
    </xf>
    <xf numFmtId="0" fontId="2" fillId="4" borderId="1" xfId="0" applyFont="1" applyFill="1" applyBorder="1" applyAlignment="1">
      <alignment horizontal="left" vertical="center"/>
    </xf>
    <xf numFmtId="0" fontId="3" fillId="2" borderId="2"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3" xfId="0" applyFont="1" applyFill="1" applyBorder="1" applyAlignment="1">
      <alignment horizontal="center" vertical="center"/>
    </xf>
    <xf numFmtId="0" fontId="2" fillId="3" borderId="1" xfId="0" applyFont="1" applyFill="1" applyBorder="1" applyAlignment="1">
      <alignment horizontal="left" vertical="center" wrapText="1"/>
    </xf>
    <xf numFmtId="0" fontId="2" fillId="0" borderId="1" xfId="0" applyFont="1" applyBorder="1" applyAlignment="1">
      <alignment horizontal="left" vertical="center" indent="1"/>
    </xf>
    <xf numFmtId="0" fontId="3" fillId="4" borderId="1" xfId="0" applyFont="1" applyFill="1" applyBorder="1" applyAlignment="1">
      <alignment horizontal="left" vertical="center" indent="1"/>
    </xf>
    <xf numFmtId="0" fontId="3" fillId="13" borderId="1" xfId="0" applyFont="1" applyFill="1" applyBorder="1" applyAlignment="1">
      <alignment horizontal="center" vertical="center"/>
    </xf>
    <xf numFmtId="0" fontId="2" fillId="15" borderId="1" xfId="0" applyFont="1" applyFill="1" applyBorder="1" applyAlignment="1">
      <alignment horizontal="left" vertical="center" wrapText="1" indent="1"/>
    </xf>
    <xf numFmtId="0" fontId="2" fillId="14" borderId="1" xfId="0" applyFont="1" applyFill="1" applyBorder="1" applyAlignment="1">
      <alignment horizontal="left" vertical="center" wrapText="1" indent="1"/>
    </xf>
    <xf numFmtId="0" fontId="2" fillId="14" borderId="1" xfId="0" applyFont="1" applyFill="1" applyBorder="1" applyAlignment="1">
      <alignment horizontal="left" vertical="center" indent="1"/>
    </xf>
    <xf numFmtId="0" fontId="2" fillId="3" borderId="1" xfId="0" applyFont="1" applyFill="1" applyBorder="1" applyAlignment="1">
      <alignment horizontal="left" vertical="center" wrapText="1" indent="1"/>
    </xf>
    <xf numFmtId="0" fontId="2" fillId="0" borderId="1" xfId="0" applyFont="1" applyBorder="1" applyAlignment="1">
      <alignment horizontal="center" vertical="center" wrapText="1"/>
    </xf>
    <xf numFmtId="2" fontId="2" fillId="0" borderId="1" xfId="0" applyNumberFormat="1" applyFont="1" applyBorder="1" applyAlignment="1">
      <alignment horizontal="left" vertical="center" wrapText="1" indent="1"/>
    </xf>
    <xf numFmtId="2" fontId="2" fillId="0" borderId="1" xfId="0" applyNumberFormat="1" applyFont="1" applyBorder="1" applyAlignment="1">
      <alignment horizontal="left" vertical="center" indent="1"/>
    </xf>
    <xf numFmtId="0" fontId="4" fillId="0" borderId="1" xfId="0" applyFont="1" applyBorder="1" applyAlignment="1">
      <alignment horizontal="center" vertical="center"/>
    </xf>
    <xf numFmtId="0" fontId="2" fillId="3" borderId="2" xfId="0" applyFont="1" applyFill="1" applyBorder="1" applyAlignment="1">
      <alignment horizontal="left" vertical="center" wrapText="1"/>
    </xf>
    <xf numFmtId="0" fontId="2" fillId="3" borderId="3" xfId="0" applyFont="1" applyFill="1" applyBorder="1" applyAlignment="1">
      <alignment horizontal="left" vertical="center"/>
    </xf>
    <xf numFmtId="2" fontId="3" fillId="4" borderId="1" xfId="0" applyNumberFormat="1" applyFont="1" applyFill="1" applyBorder="1" applyAlignment="1">
      <alignment horizontal="left" vertical="center" indent="1"/>
    </xf>
    <xf numFmtId="0" fontId="3" fillId="2" borderId="1" xfId="0" applyFont="1" applyFill="1" applyBorder="1" applyAlignment="1">
      <alignment horizontal="center" vertical="center"/>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10" xfId="0" applyFont="1" applyBorder="1" applyAlignment="1">
      <alignment horizontal="left" vertical="center" wrapText="1"/>
    </xf>
    <xf numFmtId="0" fontId="2" fillId="0" borderId="6" xfId="0" applyFont="1" applyBorder="1" applyAlignment="1">
      <alignment horizontal="left" vertical="center" wrapText="1"/>
    </xf>
    <xf numFmtId="0" fontId="2" fillId="3" borderId="3" xfId="0" applyFont="1" applyFill="1" applyBorder="1" applyAlignment="1">
      <alignment horizontal="left" vertical="center" wrapText="1"/>
    </xf>
    <xf numFmtId="0" fontId="3" fillId="13" borderId="0" xfId="0" applyFont="1" applyFill="1" applyBorder="1" applyAlignment="1">
      <alignment horizontal="center" vertical="center"/>
    </xf>
    <xf numFmtId="0" fontId="3" fillId="13" borderId="9" xfId="0" applyFont="1" applyFill="1" applyBorder="1" applyAlignment="1">
      <alignment horizontal="center"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6" xfId="0" applyFont="1" applyBorder="1" applyAlignment="1">
      <alignment horizontal="left" vertical="center"/>
    </xf>
    <xf numFmtId="3" fontId="2" fillId="0" borderId="5" xfId="0" applyNumberFormat="1" applyFont="1" applyBorder="1" applyAlignment="1">
      <alignment horizontal="left" vertical="center"/>
    </xf>
    <xf numFmtId="3" fontId="2" fillId="0" borderId="10" xfId="0" applyNumberFormat="1" applyFont="1" applyBorder="1" applyAlignment="1">
      <alignment horizontal="left" vertical="center"/>
    </xf>
    <xf numFmtId="3" fontId="2" fillId="0" borderId="6" xfId="0" applyNumberFormat="1" applyFont="1" applyBorder="1" applyAlignment="1">
      <alignment horizontal="left" vertical="center"/>
    </xf>
    <xf numFmtId="2" fontId="2" fillId="0" borderId="1" xfId="0" applyNumberFormat="1" applyFont="1" applyFill="1" applyBorder="1" applyAlignment="1">
      <alignment horizontal="center" vertical="center" wrapText="1"/>
    </xf>
    <xf numFmtId="0" fontId="2" fillId="0" borderId="1" xfId="0" applyFont="1" applyBorder="1" applyAlignment="1">
      <alignment horizontal="left" vertical="center"/>
    </xf>
    <xf numFmtId="3" fontId="2" fillId="0" borderId="5" xfId="0" applyNumberFormat="1" applyFont="1" applyFill="1" applyBorder="1" applyAlignment="1">
      <alignment horizontal="left" vertical="top" wrapText="1"/>
    </xf>
    <xf numFmtId="3" fontId="2" fillId="0" borderId="10" xfId="0" applyNumberFormat="1" applyFont="1" applyFill="1" applyBorder="1" applyAlignment="1">
      <alignment horizontal="left" vertical="top" wrapText="1"/>
    </xf>
    <xf numFmtId="3" fontId="2" fillId="0" borderId="6" xfId="0" applyNumberFormat="1" applyFont="1" applyFill="1" applyBorder="1" applyAlignment="1">
      <alignment horizontal="left" vertical="top" wrapText="1"/>
    </xf>
    <xf numFmtId="0" fontId="7" fillId="0" borderId="5" xfId="0" applyFont="1" applyBorder="1" applyAlignment="1">
      <alignment horizontal="center" vertical="top"/>
    </xf>
    <xf numFmtId="0" fontId="7" fillId="0" borderId="10" xfId="0" applyFont="1" applyBorder="1" applyAlignment="1">
      <alignment horizontal="center" vertical="top"/>
    </xf>
    <xf numFmtId="0" fontId="7" fillId="0" borderId="6" xfId="0" applyFont="1" applyBorder="1" applyAlignment="1">
      <alignment horizontal="center" vertical="top"/>
    </xf>
    <xf numFmtId="0" fontId="2" fillId="3" borderId="1"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15" xfId="0" applyFont="1" applyFill="1" applyBorder="1" applyAlignment="1">
      <alignment horizontal="center" vertical="center"/>
    </xf>
    <xf numFmtId="0" fontId="2" fillId="0" borderId="12" xfId="0" applyFont="1" applyBorder="1" applyAlignment="1">
      <alignment horizontal="left" vertical="center" wrapText="1" indent="1"/>
    </xf>
    <xf numFmtId="0" fontId="2" fillId="0" borderId="0" xfId="0" applyFont="1" applyAlignment="1">
      <alignment horizontal="left" vertical="center" wrapText="1" indent="1"/>
    </xf>
    <xf numFmtId="0" fontId="2" fillId="0" borderId="14" xfId="0" applyFont="1" applyBorder="1" applyAlignment="1">
      <alignment horizontal="left" vertical="center" wrapText="1" indent="1"/>
    </xf>
    <xf numFmtId="0" fontId="4" fillId="0" borderId="5" xfId="0" applyFont="1" applyBorder="1" applyAlignment="1">
      <alignment horizontal="left" vertical="top" wrapText="1"/>
    </xf>
    <xf numFmtId="0" fontId="4" fillId="0" borderId="6" xfId="0" applyFont="1" applyBorder="1" applyAlignment="1">
      <alignment horizontal="left" vertical="top" wrapText="1"/>
    </xf>
    <xf numFmtId="0" fontId="2" fillId="0" borderId="1" xfId="0" applyFont="1" applyBorder="1" applyAlignment="1">
      <alignment horizontal="center" vertical="center"/>
    </xf>
    <xf numFmtId="0" fontId="4" fillId="0" borderId="2" xfId="0" applyFont="1" applyBorder="1" applyAlignment="1">
      <alignment horizontal="center" vertical="center"/>
    </xf>
    <xf numFmtId="0" fontId="4" fillId="0" borderId="15" xfId="0" applyFont="1" applyBorder="1" applyAlignment="1">
      <alignment horizontal="center" vertical="center"/>
    </xf>
    <xf numFmtId="0" fontId="4" fillId="0" borderId="3" xfId="0" applyFont="1" applyBorder="1" applyAlignment="1">
      <alignment horizontal="center" vertical="center"/>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3" borderId="1" xfId="0" applyFont="1" applyFill="1" applyBorder="1" applyAlignment="1">
      <alignment horizontal="left" vertical="center" wrapText="1"/>
    </xf>
    <xf numFmtId="0" fontId="4" fillId="3" borderId="1" xfId="0" applyFont="1" applyFill="1" applyBorder="1" applyAlignment="1">
      <alignment horizontal="left" vertical="center"/>
    </xf>
    <xf numFmtId="0" fontId="2" fillId="3" borderId="15" xfId="0" applyFont="1" applyFill="1" applyBorder="1" applyAlignment="1">
      <alignment horizontal="left" vertical="center" wrapText="1"/>
    </xf>
    <xf numFmtId="0" fontId="2" fillId="5" borderId="2" xfId="0" applyFont="1" applyFill="1" applyBorder="1" applyAlignment="1">
      <alignment horizontal="center" vertical="center"/>
    </xf>
    <xf numFmtId="0" fontId="2" fillId="5" borderId="15"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4" xfId="0" applyFont="1" applyFill="1" applyBorder="1" applyAlignment="1">
      <alignment horizontal="center" vertical="center"/>
    </xf>
    <xf numFmtId="0" fontId="2" fillId="3" borderId="2" xfId="0" applyFont="1" applyFill="1" applyBorder="1" applyAlignment="1">
      <alignment horizontal="center" vertical="center"/>
    </xf>
    <xf numFmtId="0" fontId="2" fillId="3" borderId="15" xfId="0" applyFont="1" applyFill="1" applyBorder="1" applyAlignment="1">
      <alignment horizontal="center" vertical="center"/>
    </xf>
    <xf numFmtId="0" fontId="2" fillId="5" borderId="3" xfId="0" applyFont="1" applyFill="1" applyBorder="1" applyAlignment="1">
      <alignment horizontal="center" vertical="center"/>
    </xf>
    <xf numFmtId="0" fontId="2" fillId="4" borderId="1" xfId="0" applyFont="1" applyFill="1" applyBorder="1" applyAlignment="1">
      <alignment horizontal="left" vertical="center" wrapText="1" indent="1"/>
    </xf>
    <xf numFmtId="0" fontId="2" fillId="0" borderId="1" xfId="0" applyFont="1" applyBorder="1" applyAlignment="1">
      <alignment horizontal="left"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0"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wrapText="1"/>
    </xf>
    <xf numFmtId="0" fontId="4" fillId="0" borderId="1" xfId="0" applyFont="1" applyBorder="1" applyAlignment="1">
      <alignment horizontal="center" vertical="top" wrapText="1"/>
    </xf>
    <xf numFmtId="0" fontId="2" fillId="3" borderId="1" xfId="0" applyFont="1" applyFill="1" applyBorder="1" applyAlignment="1">
      <alignment horizontal="left" vertical="center"/>
    </xf>
    <xf numFmtId="0" fontId="2" fillId="5" borderId="1" xfId="0" applyFont="1" applyFill="1" applyBorder="1" applyAlignment="1">
      <alignment horizontal="left" vertical="center" indent="1"/>
    </xf>
    <xf numFmtId="3" fontId="2" fillId="0" borderId="2" xfId="0" applyNumberFormat="1" applyFont="1" applyFill="1" applyBorder="1" applyAlignment="1">
      <alignment horizontal="center" vertical="center" wrapText="1"/>
    </xf>
    <xf numFmtId="3" fontId="2" fillId="0" borderId="15" xfId="0" applyNumberFormat="1" applyFont="1" applyFill="1" applyBorder="1" applyAlignment="1">
      <alignment horizontal="center" vertical="center" wrapText="1"/>
    </xf>
    <xf numFmtId="3" fontId="2" fillId="0" borderId="3" xfId="0" applyNumberFormat="1" applyFont="1" applyFill="1" applyBorder="1" applyAlignment="1">
      <alignment horizontal="center" vertical="center" wrapText="1"/>
    </xf>
    <xf numFmtId="0" fontId="2" fillId="4" borderId="2" xfId="0" applyFont="1" applyFill="1" applyBorder="1" applyAlignment="1">
      <alignment horizontal="left" vertical="center" wrapText="1"/>
    </xf>
    <xf numFmtId="0" fontId="2" fillId="4" borderId="15" xfId="0" applyFont="1" applyFill="1" applyBorder="1" applyAlignment="1">
      <alignment horizontal="left" vertical="center" wrapText="1"/>
    </xf>
    <xf numFmtId="4" fontId="4" fillId="0" borderId="1" xfId="0" applyNumberFormat="1" applyFont="1" applyBorder="1" applyAlignment="1">
      <alignment horizontal="center" vertical="top" wrapText="1"/>
    </xf>
    <xf numFmtId="0" fontId="2" fillId="0" borderId="1" xfId="0" applyFont="1" applyBorder="1" applyAlignment="1">
      <alignment vertical="center" wrapText="1"/>
    </xf>
    <xf numFmtId="0" fontId="2" fillId="5" borderId="2" xfId="0" applyFont="1" applyFill="1" applyBorder="1" applyAlignment="1">
      <alignment horizontal="left" vertical="center" indent="1"/>
    </xf>
    <xf numFmtId="0" fontId="2" fillId="5" borderId="3" xfId="0" applyFont="1" applyFill="1" applyBorder="1" applyAlignment="1">
      <alignment horizontal="left" vertical="center" indent="1"/>
    </xf>
    <xf numFmtId="0" fontId="2" fillId="5" borderId="11" xfId="0" applyFont="1" applyFill="1" applyBorder="1" applyAlignment="1">
      <alignment horizontal="center" vertical="center"/>
    </xf>
    <xf numFmtId="0" fontId="2" fillId="5" borderId="12" xfId="0" applyFont="1" applyFill="1" applyBorder="1" applyAlignment="1">
      <alignment horizontal="center" vertical="center"/>
    </xf>
    <xf numFmtId="3" fontId="2" fillId="0" borderId="11" xfId="0" applyNumberFormat="1" applyFont="1" applyFill="1" applyBorder="1" applyAlignment="1">
      <alignment horizontal="left" vertical="top" wrapText="1"/>
    </xf>
    <xf numFmtId="3" fontId="2" fillId="0" borderId="7" xfId="0" applyNumberFormat="1" applyFont="1" applyFill="1" applyBorder="1" applyAlignment="1">
      <alignment horizontal="left" vertical="top" wrapText="1"/>
    </xf>
    <xf numFmtId="3" fontId="2" fillId="0" borderId="13" xfId="0" applyNumberFormat="1" applyFont="1" applyFill="1" applyBorder="1" applyAlignment="1">
      <alignment horizontal="left" vertical="top" wrapText="1"/>
    </xf>
    <xf numFmtId="0" fontId="2" fillId="0" borderId="1" xfId="0" applyFont="1" applyBorder="1" applyAlignment="1">
      <alignment horizontal="left" vertical="center" wrapText="1" indent="1"/>
    </xf>
    <xf numFmtId="0" fontId="4" fillId="0" borderId="2" xfId="0" applyFont="1" applyBorder="1" applyAlignment="1">
      <alignment horizontal="center" vertical="top" wrapText="1"/>
    </xf>
    <xf numFmtId="0" fontId="4" fillId="0" borderId="15" xfId="0" applyFont="1" applyBorder="1" applyAlignment="1">
      <alignment horizontal="center" vertical="top" wrapText="1"/>
    </xf>
    <xf numFmtId="0" fontId="4" fillId="0" borderId="3" xfId="0" applyFont="1" applyBorder="1" applyAlignment="1">
      <alignment horizontal="center" vertical="top" wrapText="1"/>
    </xf>
    <xf numFmtId="49" fontId="4" fillId="3" borderId="1" xfId="0" applyNumberFormat="1" applyFont="1" applyFill="1" applyBorder="1" applyAlignment="1">
      <alignment horizontal="left" vertical="center" wrapText="1"/>
    </xf>
    <xf numFmtId="0" fontId="4" fillId="4" borderId="2" xfId="0" applyFont="1" applyFill="1" applyBorder="1" applyAlignment="1">
      <alignment horizontal="left" vertical="center" wrapText="1" indent="1"/>
    </xf>
    <xf numFmtId="0" fontId="4" fillId="4" borderId="15" xfId="0" applyFont="1" applyFill="1" applyBorder="1" applyAlignment="1">
      <alignment horizontal="left" vertical="center" wrapText="1" indent="1"/>
    </xf>
    <xf numFmtId="0" fontId="4" fillId="4" borderId="3" xfId="0" applyFont="1" applyFill="1" applyBorder="1" applyAlignment="1">
      <alignment horizontal="left" vertical="center" wrapText="1" indent="1"/>
    </xf>
    <xf numFmtId="168" fontId="4" fillId="0" borderId="2" xfId="0" applyNumberFormat="1" applyFont="1" applyBorder="1" applyAlignment="1">
      <alignment horizontal="center" vertical="center" wrapText="1"/>
    </xf>
    <xf numFmtId="168" fontId="4" fillId="0" borderId="15" xfId="0" applyNumberFormat="1" applyFont="1" applyBorder="1" applyAlignment="1">
      <alignment horizontal="center" vertical="center" wrapText="1"/>
    </xf>
    <xf numFmtId="168" fontId="4" fillId="0" borderId="3" xfId="0" applyNumberFormat="1" applyFont="1" applyBorder="1" applyAlignment="1">
      <alignment horizontal="center" vertical="center" wrapText="1"/>
    </xf>
    <xf numFmtId="3" fontId="2" fillId="0" borderId="11" xfId="0" applyNumberFormat="1" applyFont="1" applyFill="1" applyBorder="1" applyAlignment="1">
      <alignment horizontal="center" vertical="center" wrapText="1"/>
    </xf>
    <xf numFmtId="3" fontId="2" fillId="0" borderId="12" xfId="0" applyNumberFormat="1" applyFont="1" applyFill="1" applyBorder="1" applyAlignment="1">
      <alignment horizontal="center" vertical="center" wrapText="1"/>
    </xf>
    <xf numFmtId="3" fontId="2" fillId="0" borderId="8" xfId="0" applyNumberFormat="1" applyFont="1" applyFill="1" applyBorder="1" applyAlignment="1">
      <alignment horizontal="center" vertical="center" wrapText="1"/>
    </xf>
    <xf numFmtId="3" fontId="2" fillId="0" borderId="7"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3" fontId="2" fillId="0" borderId="9" xfId="0" applyNumberFormat="1" applyFont="1" applyFill="1" applyBorder="1" applyAlignment="1">
      <alignment horizontal="center" vertical="center" wrapText="1"/>
    </xf>
    <xf numFmtId="3" fontId="2" fillId="0" borderId="13" xfId="0" applyNumberFormat="1" applyFont="1" applyFill="1" applyBorder="1" applyAlignment="1">
      <alignment horizontal="center" vertical="center" wrapText="1"/>
    </xf>
    <xf numFmtId="3" fontId="2" fillId="0" borderId="14" xfId="0" applyNumberFormat="1" applyFont="1" applyFill="1" applyBorder="1" applyAlignment="1">
      <alignment horizontal="center" vertical="center" wrapText="1"/>
    </xf>
    <xf numFmtId="3" fontId="2" fillId="0" borderId="4" xfId="0" applyNumberFormat="1" applyFont="1" applyFill="1" applyBorder="1" applyAlignment="1">
      <alignment horizontal="center" vertical="center" wrapText="1"/>
    </xf>
    <xf numFmtId="0" fontId="6" fillId="5" borderId="1" xfId="2" applyFill="1" applyBorder="1" applyAlignment="1">
      <alignment horizontal="center" vertical="center"/>
    </xf>
    <xf numFmtId="4" fontId="4" fillId="0" borderId="2" xfId="0" applyNumberFormat="1" applyFont="1" applyBorder="1" applyAlignment="1">
      <alignment horizontal="center" vertical="top" wrapText="1"/>
    </xf>
    <xf numFmtId="4" fontId="4" fillId="0" borderId="3" xfId="0" applyNumberFormat="1" applyFont="1" applyBorder="1" applyAlignment="1">
      <alignment horizontal="center" vertical="top" wrapText="1"/>
    </xf>
    <xf numFmtId="0" fontId="4" fillId="0" borderId="11" xfId="0" applyFont="1" applyBorder="1" applyAlignment="1">
      <alignment horizontal="left" vertical="top" wrapText="1"/>
    </xf>
    <xf numFmtId="0" fontId="4" fillId="0" borderId="13" xfId="0" applyFont="1" applyBorder="1" applyAlignment="1">
      <alignment horizontal="left" vertical="top" wrapText="1"/>
    </xf>
    <xf numFmtId="0" fontId="4" fillId="0" borderId="1" xfId="0" applyFont="1" applyBorder="1" applyAlignment="1">
      <alignment horizontal="left" vertical="top" wrapText="1"/>
    </xf>
    <xf numFmtId="3" fontId="2" fillId="0" borderId="11" xfId="0" applyNumberFormat="1" applyFont="1" applyFill="1" applyBorder="1" applyAlignment="1">
      <alignment horizontal="center" vertical="top" wrapText="1"/>
    </xf>
    <xf numFmtId="3" fontId="2" fillId="0" borderId="7" xfId="0" applyNumberFormat="1" applyFont="1" applyFill="1" applyBorder="1" applyAlignment="1">
      <alignment horizontal="center" vertical="top" wrapText="1"/>
    </xf>
    <xf numFmtId="3" fontId="2" fillId="0" borderId="13" xfId="0" applyNumberFormat="1" applyFont="1" applyFill="1" applyBorder="1" applyAlignment="1">
      <alignment horizontal="center" vertical="top" wrapText="1"/>
    </xf>
    <xf numFmtId="0" fontId="4" fillId="0" borderId="5" xfId="0" applyFont="1" applyBorder="1" applyAlignment="1">
      <alignment horizontal="center" vertical="top" wrapText="1"/>
    </xf>
    <xf numFmtId="0" fontId="4" fillId="0" borderId="10" xfId="0" applyFont="1" applyBorder="1" applyAlignment="1">
      <alignment horizontal="center" vertical="top" wrapText="1"/>
    </xf>
    <xf numFmtId="0" fontId="4" fillId="0" borderId="6" xfId="0" applyFont="1" applyBorder="1" applyAlignment="1">
      <alignment horizontal="center" vertical="top" wrapText="1"/>
    </xf>
    <xf numFmtId="0" fontId="4" fillId="0" borderId="10" xfId="0" applyFont="1" applyBorder="1" applyAlignment="1">
      <alignment horizontal="left" vertical="top" wrapText="1"/>
    </xf>
    <xf numFmtId="3" fontId="2" fillId="0" borderId="2" xfId="0" applyNumberFormat="1" applyFont="1" applyFill="1" applyBorder="1" applyAlignment="1">
      <alignment horizontal="center" vertical="top" wrapText="1"/>
    </xf>
    <xf numFmtId="3" fontId="2" fillId="0" borderId="15" xfId="0" applyNumberFormat="1" applyFont="1" applyFill="1" applyBorder="1" applyAlignment="1">
      <alignment horizontal="center" vertical="top" wrapText="1"/>
    </xf>
    <xf numFmtId="3" fontId="2" fillId="0" borderId="3" xfId="0" applyNumberFormat="1" applyFont="1" applyFill="1" applyBorder="1" applyAlignment="1">
      <alignment horizontal="center" vertical="top" wrapText="1"/>
    </xf>
    <xf numFmtId="0" fontId="2" fillId="3" borderId="6" xfId="0" applyFont="1" applyFill="1" applyBorder="1" applyAlignment="1">
      <alignment horizontal="center" vertical="center"/>
    </xf>
    <xf numFmtId="0" fontId="4" fillId="3" borderId="2" xfId="0" applyFont="1" applyFill="1" applyBorder="1" applyAlignment="1">
      <alignment horizontal="left" vertical="center" wrapText="1"/>
    </xf>
    <xf numFmtId="0" fontId="4" fillId="3" borderId="15" xfId="0" applyFont="1" applyFill="1" applyBorder="1" applyAlignment="1">
      <alignment horizontal="left" vertical="center" wrapText="1"/>
    </xf>
    <xf numFmtId="0" fontId="4" fillId="3" borderId="3" xfId="0" applyFont="1" applyFill="1" applyBorder="1" applyAlignment="1">
      <alignment horizontal="left" vertical="center" wrapText="1"/>
    </xf>
    <xf numFmtId="0" fontId="2" fillId="0" borderId="0" xfId="0" applyFont="1" applyAlignment="1">
      <alignment horizontal="left" vertical="center" indent="1"/>
    </xf>
    <xf numFmtId="0" fontId="4" fillId="3" borderId="2" xfId="0" applyFont="1" applyFill="1" applyBorder="1" applyAlignment="1">
      <alignment horizontal="left" wrapText="1"/>
    </xf>
    <xf numFmtId="0" fontId="4" fillId="3" borderId="15" xfId="0" applyFont="1" applyFill="1" applyBorder="1" applyAlignment="1">
      <alignment horizontal="left" wrapText="1"/>
    </xf>
    <xf numFmtId="0" fontId="4" fillId="3" borderId="3" xfId="0" applyFont="1" applyFill="1" applyBorder="1" applyAlignment="1">
      <alignment horizontal="left" wrapText="1"/>
    </xf>
    <xf numFmtId="0" fontId="4" fillId="4" borderId="1" xfId="0" applyFont="1" applyFill="1" applyBorder="1" applyAlignment="1">
      <alignment horizontal="left" vertical="center" wrapText="1"/>
    </xf>
    <xf numFmtId="0" fontId="4" fillId="4" borderId="1" xfId="0" applyFont="1" applyFill="1" applyBorder="1" applyAlignment="1">
      <alignment horizontal="left" vertical="center"/>
    </xf>
    <xf numFmtId="4" fontId="4" fillId="0" borderId="11" xfId="0" applyNumberFormat="1" applyFont="1" applyBorder="1" applyAlignment="1">
      <alignment horizontal="center" vertical="center" wrapText="1"/>
    </xf>
    <xf numFmtId="4" fontId="4" fillId="0" borderId="12" xfId="0" applyNumberFormat="1" applyFont="1" applyBorder="1" applyAlignment="1">
      <alignment horizontal="center" vertical="center" wrapText="1"/>
    </xf>
    <xf numFmtId="4" fontId="4" fillId="0" borderId="8" xfId="0" applyNumberFormat="1" applyFont="1" applyBorder="1" applyAlignment="1">
      <alignment horizontal="center" vertical="center" wrapText="1"/>
    </xf>
    <xf numFmtId="4" fontId="4" fillId="0" borderId="7" xfId="0" applyNumberFormat="1" applyFont="1" applyBorder="1" applyAlignment="1">
      <alignment horizontal="center" vertical="center" wrapText="1"/>
    </xf>
    <xf numFmtId="4" fontId="4" fillId="0" borderId="0" xfId="0" applyNumberFormat="1" applyFont="1" applyBorder="1" applyAlignment="1">
      <alignment horizontal="center" vertical="center" wrapText="1"/>
    </xf>
    <xf numFmtId="4" fontId="4" fillId="0" borderId="9" xfId="0" applyNumberFormat="1" applyFont="1" applyBorder="1" applyAlignment="1">
      <alignment horizontal="center" vertical="center" wrapText="1"/>
    </xf>
    <xf numFmtId="4" fontId="4" fillId="0" borderId="13" xfId="0" applyNumberFormat="1" applyFont="1" applyBorder="1" applyAlignment="1">
      <alignment horizontal="center" vertical="center" wrapText="1"/>
    </xf>
    <xf numFmtId="4" fontId="4" fillId="0" borderId="14" xfId="0" applyNumberFormat="1" applyFont="1" applyBorder="1" applyAlignment="1">
      <alignment horizontal="center" vertical="center" wrapText="1"/>
    </xf>
    <xf numFmtId="4" fontId="4" fillId="0" borderId="4" xfId="0" applyNumberFormat="1" applyFont="1" applyBorder="1" applyAlignment="1">
      <alignment horizontal="center" vertical="center" wrapText="1"/>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8" xfId="0" applyFont="1" applyBorder="1" applyAlignment="1">
      <alignment horizontal="center" vertical="center"/>
    </xf>
    <xf numFmtId="0" fontId="2" fillId="0" borderId="7"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4" xfId="0" applyFont="1" applyBorder="1" applyAlignment="1">
      <alignment horizontal="center" vertical="center"/>
    </xf>
    <xf numFmtId="0" fontId="2" fillId="0" borderId="5" xfId="0" applyFont="1" applyBorder="1" applyAlignment="1">
      <alignment horizontal="left" vertical="top" wrapText="1"/>
    </xf>
    <xf numFmtId="0" fontId="2" fillId="0" borderId="10" xfId="0" applyFont="1" applyBorder="1" applyAlignment="1">
      <alignment horizontal="left" vertical="top" wrapText="1"/>
    </xf>
    <xf numFmtId="0" fontId="2" fillId="0" borderId="6" xfId="0" applyFont="1" applyBorder="1" applyAlignment="1">
      <alignment horizontal="left" vertical="top"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6" xfId="0" applyFont="1" applyBorder="1" applyAlignment="1">
      <alignment horizontal="left" vertical="center" wrapText="1"/>
    </xf>
    <xf numFmtId="0" fontId="2" fillId="5" borderId="1" xfId="0" applyFont="1" applyFill="1" applyBorder="1" applyAlignment="1">
      <alignment horizontal="center" vertical="center"/>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3" borderId="3" xfId="0" applyFont="1" applyFill="1" applyBorder="1" applyAlignment="1">
      <alignment horizontal="center" vertical="center"/>
    </xf>
    <xf numFmtId="0" fontId="3" fillId="0" borderId="1" xfId="0" applyFont="1" applyBorder="1" applyAlignment="1">
      <alignment horizontal="left" vertical="center" wrapText="1"/>
    </xf>
    <xf numFmtId="0" fontId="2" fillId="0" borderId="0" xfId="0" applyFont="1" applyBorder="1" applyAlignment="1">
      <alignment horizontal="left" vertical="center" indent="1"/>
    </xf>
    <xf numFmtId="0" fontId="2" fillId="4" borderId="11"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2" fillId="4" borderId="8" xfId="0" applyFont="1" applyFill="1" applyBorder="1" applyAlignment="1">
      <alignment horizontal="left"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5" borderId="8" xfId="0" applyFont="1" applyFill="1" applyBorder="1" applyAlignment="1">
      <alignment horizontal="center" vertical="center"/>
    </xf>
    <xf numFmtId="0" fontId="2" fillId="0" borderId="1" xfId="0" applyFont="1" applyBorder="1" applyAlignment="1">
      <alignment vertical="center"/>
    </xf>
    <xf numFmtId="3" fontId="4" fillId="0" borderId="1" xfId="0" applyNumberFormat="1" applyFont="1" applyBorder="1" applyAlignment="1">
      <alignment horizontal="center" vertical="center"/>
    </xf>
    <xf numFmtId="0" fontId="4" fillId="0" borderId="10" xfId="0" applyFont="1" applyBorder="1" applyAlignment="1">
      <alignment horizontal="center" vertical="center" wrapText="1"/>
    </xf>
    <xf numFmtId="0" fontId="2" fillId="0" borderId="2" xfId="0" applyFont="1" applyFill="1" applyBorder="1" applyAlignment="1">
      <alignment horizontal="center" vertical="center" wrapText="1"/>
    </xf>
    <xf numFmtId="0" fontId="2" fillId="0" borderId="15"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5" xfId="0" applyFont="1" applyFill="1" applyBorder="1" applyAlignment="1">
      <alignment horizontal="left" vertical="center"/>
    </xf>
    <xf numFmtId="0" fontId="2" fillId="0" borderId="10"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center" vertical="center"/>
    </xf>
    <xf numFmtId="0" fontId="2" fillId="0" borderId="6" xfId="0" applyFont="1" applyFill="1" applyBorder="1" applyAlignment="1">
      <alignment horizontal="center" vertical="center"/>
    </xf>
    <xf numFmtId="0" fontId="2" fillId="0" borderId="2" xfId="0" applyFont="1" applyFill="1" applyBorder="1" applyAlignment="1">
      <alignment horizontal="center"/>
    </xf>
    <xf numFmtId="0" fontId="2" fillId="0" borderId="15" xfId="0" applyFont="1" applyFill="1" applyBorder="1" applyAlignment="1">
      <alignment horizontal="center"/>
    </xf>
    <xf numFmtId="0" fontId="2" fillId="0" borderId="3" xfId="0" applyFont="1" applyFill="1" applyBorder="1" applyAlignment="1">
      <alignment horizontal="center"/>
    </xf>
    <xf numFmtId="0" fontId="9" fillId="0" borderId="1" xfId="0" applyFont="1" applyFill="1" applyBorder="1" applyAlignment="1">
      <alignment horizontal="center" vertical="center"/>
    </xf>
    <xf numFmtId="0" fontId="9" fillId="0" borderId="11" xfId="0" applyFont="1" applyFill="1" applyBorder="1" applyAlignment="1">
      <alignment horizontal="center" vertical="center"/>
    </xf>
    <xf numFmtId="0" fontId="9" fillId="0" borderId="12"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4" xfId="0" applyFont="1" applyFill="1" applyBorder="1" applyAlignment="1">
      <alignment horizontal="center" vertical="center"/>
    </xf>
    <xf numFmtId="0" fontId="2" fillId="0" borderId="1" xfId="0" applyFont="1" applyFill="1" applyBorder="1" applyAlignment="1">
      <alignment horizontal="center" vertical="center"/>
    </xf>
    <xf numFmtId="165" fontId="2" fillId="0" borderId="5" xfId="3" applyNumberFormat="1" applyFont="1" applyBorder="1" applyAlignment="1">
      <alignment horizontal="center" vertical="center"/>
    </xf>
    <xf numFmtId="165" fontId="2" fillId="0" borderId="10" xfId="3" applyNumberFormat="1" applyFont="1" applyBorder="1" applyAlignment="1">
      <alignment horizontal="center" vertical="center"/>
    </xf>
    <xf numFmtId="165" fontId="2" fillId="0" borderId="6" xfId="3" applyNumberFormat="1" applyFont="1" applyBorder="1" applyAlignment="1">
      <alignment horizontal="center" vertical="center"/>
    </xf>
    <xf numFmtId="3" fontId="2" fillId="0" borderId="5" xfId="0" applyNumberFormat="1" applyFont="1" applyBorder="1" applyAlignment="1">
      <alignment horizontal="center" vertical="center"/>
    </xf>
    <xf numFmtId="3" fontId="2" fillId="0" borderId="10" xfId="0" applyNumberFormat="1" applyFont="1" applyBorder="1" applyAlignment="1">
      <alignment horizontal="center" vertical="center"/>
    </xf>
    <xf numFmtId="3" fontId="2" fillId="0" borderId="6" xfId="0" applyNumberFormat="1" applyFont="1" applyBorder="1" applyAlignment="1">
      <alignment horizontal="center" vertical="center"/>
    </xf>
    <xf numFmtId="0" fontId="2" fillId="0" borderId="5"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5"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6" xfId="0" applyFont="1" applyFill="1" applyBorder="1" applyAlignment="1">
      <alignment horizontal="left" vertical="center" wrapText="1"/>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8" xfId="0" applyFont="1" applyFill="1" applyBorder="1" applyAlignment="1">
      <alignment horizontal="center" vertical="center"/>
    </xf>
    <xf numFmtId="0" fontId="3" fillId="4" borderId="13" xfId="0" applyFont="1" applyFill="1" applyBorder="1" applyAlignment="1">
      <alignment horizontal="center" vertical="center"/>
    </xf>
    <xf numFmtId="0" fontId="3" fillId="4" borderId="14" xfId="0" applyFont="1" applyFill="1" applyBorder="1" applyAlignment="1">
      <alignment horizontal="center" vertical="center"/>
    </xf>
    <xf numFmtId="0" fontId="3" fillId="4" borderId="4" xfId="0" applyFont="1" applyFill="1" applyBorder="1" applyAlignment="1">
      <alignment horizontal="center" vertic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13" xfId="0" applyFont="1" applyFill="1" applyBorder="1" applyAlignment="1">
      <alignment horizontal="center" vertical="center" wrapText="1"/>
    </xf>
    <xf numFmtId="0" fontId="2" fillId="0" borderId="14" xfId="0" applyFont="1" applyFill="1" applyBorder="1" applyAlignment="1">
      <alignment horizontal="center" vertical="center" wrapText="1"/>
    </xf>
    <xf numFmtId="0" fontId="2" fillId="0" borderId="4" xfId="0" applyFont="1" applyFill="1" applyBorder="1" applyAlignment="1">
      <alignment horizontal="center" vertical="center" wrapText="1"/>
    </xf>
    <xf numFmtId="165" fontId="2" fillId="0" borderId="1" xfId="0" applyNumberFormat="1" applyFont="1" applyBorder="1" applyAlignment="1">
      <alignment horizontal="center" vertical="center"/>
    </xf>
    <xf numFmtId="0" fontId="2" fillId="0" borderId="1" xfId="0" applyFont="1" applyFill="1" applyBorder="1" applyAlignment="1">
      <alignment vertical="center" wrapText="1"/>
    </xf>
    <xf numFmtId="0" fontId="2" fillId="0" borderId="1" xfId="0" applyFont="1" applyFill="1" applyBorder="1" applyAlignment="1">
      <alignment horizontal="left" vertical="center" indent="1"/>
    </xf>
    <xf numFmtId="0" fontId="3" fillId="2"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0" xfId="0" applyFont="1" applyFill="1" applyBorder="1" applyAlignment="1">
      <alignment horizontal="left" vertical="center" indent="1"/>
    </xf>
    <xf numFmtId="0" fontId="2" fillId="0" borderId="1" xfId="0" applyFont="1" applyFill="1" applyBorder="1" applyAlignment="1">
      <alignment horizontal="left" vertical="center" wrapText="1" indent="1"/>
    </xf>
    <xf numFmtId="0" fontId="2" fillId="0" borderId="1" xfId="0" applyFont="1" applyFill="1" applyBorder="1" applyAlignment="1">
      <alignment horizontal="left" vertical="center" wrapText="1"/>
    </xf>
    <xf numFmtId="3" fontId="2" fillId="0" borderId="5" xfId="0" applyNumberFormat="1" applyFont="1" applyFill="1" applyBorder="1" applyAlignment="1">
      <alignment horizontal="right" vertical="center" wrapText="1"/>
    </xf>
    <xf numFmtId="3" fontId="2" fillId="0" borderId="6" xfId="0" applyNumberFormat="1" applyFont="1" applyFill="1" applyBorder="1" applyAlignment="1">
      <alignment horizontal="right" vertical="center" wrapText="1"/>
    </xf>
    <xf numFmtId="0" fontId="2" fillId="0" borderId="5"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9" fillId="0" borderId="5"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6" xfId="0" applyFont="1" applyFill="1" applyBorder="1" applyAlignment="1">
      <alignment horizontal="left" vertical="center" wrapText="1"/>
    </xf>
    <xf numFmtId="0" fontId="2" fillId="0" borderId="5" xfId="0" applyFont="1" applyFill="1" applyBorder="1" applyAlignment="1">
      <alignment vertical="center" wrapText="1"/>
    </xf>
    <xf numFmtId="0" fontId="2" fillId="0" borderId="10" xfId="0" applyFont="1" applyFill="1" applyBorder="1" applyAlignment="1">
      <alignment vertical="center" wrapText="1"/>
    </xf>
    <xf numFmtId="0" fontId="2" fillId="0" borderId="6" xfId="0" applyFont="1" applyFill="1" applyBorder="1" applyAlignment="1">
      <alignment vertical="center" wrapText="1"/>
    </xf>
    <xf numFmtId="0" fontId="4" fillId="0" borderId="5" xfId="0" applyFont="1" applyFill="1" applyBorder="1" applyAlignment="1">
      <alignment vertical="top"/>
    </xf>
    <xf numFmtId="0" fontId="4" fillId="0" borderId="10" xfId="0" applyFont="1" applyFill="1" applyBorder="1" applyAlignment="1">
      <alignment vertical="top"/>
    </xf>
    <xf numFmtId="0" fontId="4" fillId="0" borderId="6" xfId="0" applyFont="1" applyFill="1" applyBorder="1" applyAlignment="1">
      <alignment vertical="top"/>
    </xf>
    <xf numFmtId="0" fontId="4" fillId="0" borderId="5" xfId="0" applyFont="1" applyBorder="1" applyAlignment="1">
      <alignment horizontal="left" vertical="top"/>
    </xf>
    <xf numFmtId="0" fontId="4" fillId="0" borderId="10" xfId="0" applyFont="1" applyBorder="1" applyAlignment="1">
      <alignment horizontal="left" vertical="top"/>
    </xf>
    <xf numFmtId="0" fontId="4" fillId="0" borderId="6" xfId="0" applyFont="1" applyBorder="1" applyAlignment="1">
      <alignment horizontal="left" vertical="top"/>
    </xf>
    <xf numFmtId="0" fontId="2" fillId="3" borderId="2" xfId="0" applyFont="1" applyFill="1" applyBorder="1" applyAlignment="1">
      <alignment horizontal="left" vertical="center"/>
    </xf>
    <xf numFmtId="0" fontId="2" fillId="3" borderId="15" xfId="0" applyFont="1" applyFill="1" applyBorder="1" applyAlignment="1">
      <alignment horizontal="left" vertical="center"/>
    </xf>
    <xf numFmtId="0" fontId="3" fillId="13" borderId="7" xfId="0" applyFont="1" applyFill="1" applyBorder="1" applyAlignment="1">
      <alignment horizontal="center" vertical="center"/>
    </xf>
    <xf numFmtId="0" fontId="14" fillId="0" borderId="1" xfId="0" applyFont="1" applyBorder="1" applyAlignment="1">
      <alignment horizontal="center" vertical="center"/>
    </xf>
    <xf numFmtId="0" fontId="16" fillId="0" borderId="1" xfId="0" applyFont="1" applyBorder="1" applyAlignment="1">
      <alignment horizontal="center" vertical="center"/>
    </xf>
    <xf numFmtId="0" fontId="15" fillId="0" borderId="0" xfId="0" applyFont="1" applyAlignment="1">
      <alignment horizontal="left" vertical="center"/>
    </xf>
    <xf numFmtId="0" fontId="17" fillId="0" borderId="0" xfId="0" applyFont="1" applyAlignment="1">
      <alignment horizontal="left" vertical="center"/>
    </xf>
    <xf numFmtId="0" fontId="15" fillId="0" borderId="0" xfId="0" applyFont="1" applyAlignment="1">
      <alignment horizontal="left" vertical="center" wrapText="1"/>
    </xf>
    <xf numFmtId="0" fontId="0" fillId="0" borderId="0" xfId="0" applyAlignment="1">
      <alignment horizontal="left"/>
    </xf>
    <xf numFmtId="0" fontId="0" fillId="0" borderId="0" xfId="0" applyAlignment="1">
      <alignment horizontal="center" vertical="center" wrapText="1"/>
    </xf>
    <xf numFmtId="0" fontId="0" fillId="0" borderId="0" xfId="0" applyAlignment="1">
      <alignment horizontal="center" wrapText="1"/>
    </xf>
    <xf numFmtId="15" fontId="0" fillId="0" borderId="0" xfId="0" applyNumberFormat="1" applyAlignment="1">
      <alignment horizontal="left"/>
    </xf>
    <xf numFmtId="0" fontId="15" fillId="0" borderId="1" xfId="0" applyFont="1" applyBorder="1" applyAlignment="1">
      <alignment horizontal="center" vertical="center" wrapText="1"/>
    </xf>
    <xf numFmtId="0" fontId="15" fillId="0" borderId="1" xfId="0" applyFont="1" applyBorder="1" applyAlignment="1">
      <alignment horizontal="center" vertical="center"/>
    </xf>
    <xf numFmtId="16" fontId="15" fillId="0" borderId="1" xfId="0" quotePrefix="1" applyNumberFormat="1" applyFont="1" applyBorder="1" applyAlignment="1">
      <alignment horizontal="center" vertical="center" wrapText="1"/>
    </xf>
    <xf numFmtId="0" fontId="15" fillId="0" borderId="1" xfId="0" quotePrefix="1" applyFont="1" applyBorder="1" applyAlignment="1">
      <alignment horizontal="center" vertical="center" wrapText="1"/>
    </xf>
  </cellXfs>
  <cellStyles count="9">
    <cellStyle name="Excel Built-in Percent" xfId="4" xr:uid="{00000000-0005-0000-0000-000000000000}"/>
    <cellStyle name="Komma" xfId="3" builtinId="3"/>
    <cellStyle name="Link" xfId="2" builtinId="8"/>
    <cellStyle name="Normal 2" xfId="5" xr:uid="{00000000-0005-0000-0000-000003000000}"/>
    <cellStyle name="Prozent" xfId="1" builtinId="5"/>
    <cellStyle name="Standard" xfId="0" builtinId="0"/>
    <cellStyle name="Standard 2" xfId="6" xr:uid="{00000000-0005-0000-0000-000006000000}"/>
    <cellStyle name="Standard 3" xfId="7" xr:uid="{00000000-0005-0000-0000-000007000000}"/>
    <cellStyle name="Währung" xfId="8"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40822</xdr:colOff>
      <xdr:row>1</xdr:row>
      <xdr:rowOff>27215</xdr:rowOff>
    </xdr:from>
    <xdr:to>
      <xdr:col>4</xdr:col>
      <xdr:colOff>5981807</xdr:colOff>
      <xdr:row>39</xdr:row>
      <xdr:rowOff>27214</xdr:rowOff>
    </xdr:to>
    <xdr:pic>
      <xdr:nvPicPr>
        <xdr:cNvPr id="3" name="Grafik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802822" y="217715"/>
          <a:ext cx="8226985" cy="1132114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13607</xdr:colOff>
      <xdr:row>1</xdr:row>
      <xdr:rowOff>149679</xdr:rowOff>
    </xdr:from>
    <xdr:to>
      <xdr:col>17</xdr:col>
      <xdr:colOff>280368</xdr:colOff>
      <xdr:row>42</xdr:row>
      <xdr:rowOff>13607</xdr:rowOff>
    </xdr:to>
    <xdr:pic>
      <xdr:nvPicPr>
        <xdr:cNvPr id="3" name="Grafik 2">
          <a:extLst>
            <a:ext uri="{FF2B5EF4-FFF2-40B4-BE49-F238E27FC236}">
              <a16:creationId xmlns:a16="http://schemas.microsoft.com/office/drawing/2014/main" id="{C61C2165-04A6-46CA-8C6B-0222F447AA3D}"/>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xdr:blipFill>
      <xdr:spPr>
        <a:xfrm>
          <a:off x="952500" y="353786"/>
          <a:ext cx="15016904" cy="770164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FundE\200_Projekte\2019.087_H2020_ONEforest\05_Arbeitsunterlagen\WP6\CSRs\Swiss_Grisons\211203_Template%20draft_data%20set_MFA_WP7_THRO_extended_CSR%20Grisons_V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FundE\200_Projekte\2019.087_H2020_ONEforest\05_Arbeitsunterlagen\WP7\Domi_ONEforest\02_MFA-Dataset\02_sawmill-industry\021221_MFA_sawmill_data_Hesse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st_data by_ownership"/>
      <sheetName val="1st_template statistical data "/>
      <sheetName val="raw data_energy production"/>
    </sheetNames>
    <sheetDataSet>
      <sheetData sheetId="0">
        <row r="18">
          <cell r="D18">
            <v>105</v>
          </cell>
          <cell r="E18">
            <v>7</v>
          </cell>
          <cell r="F18">
            <v>605</v>
          </cell>
          <cell r="G18">
            <v>219</v>
          </cell>
          <cell r="H18">
            <v>1386</v>
          </cell>
          <cell r="I18">
            <v>98</v>
          </cell>
          <cell r="J18">
            <v>115</v>
          </cell>
          <cell r="K18">
            <v>29</v>
          </cell>
          <cell r="L18">
            <v>75</v>
          </cell>
          <cell r="M18">
            <v>21</v>
          </cell>
        </row>
        <row r="21">
          <cell r="D21">
            <v>6428</v>
          </cell>
          <cell r="E21">
            <v>7423</v>
          </cell>
          <cell r="F21">
            <v>7099</v>
          </cell>
          <cell r="G21">
            <v>8473</v>
          </cell>
          <cell r="H21">
            <v>7387</v>
          </cell>
          <cell r="I21">
            <v>6537</v>
          </cell>
          <cell r="J21">
            <v>3843</v>
          </cell>
          <cell r="K21">
            <v>3894</v>
          </cell>
          <cell r="L21">
            <v>1458</v>
          </cell>
          <cell r="M21">
            <v>3248</v>
          </cell>
        </row>
        <row r="24">
          <cell r="D24">
            <v>0</v>
          </cell>
          <cell r="E24">
            <v>22</v>
          </cell>
          <cell r="F24">
            <v>248</v>
          </cell>
          <cell r="G24">
            <v>337</v>
          </cell>
          <cell r="H24">
            <v>0</v>
          </cell>
          <cell r="I24">
            <v>73</v>
          </cell>
          <cell r="J24">
            <v>0</v>
          </cell>
          <cell r="K24">
            <v>203</v>
          </cell>
          <cell r="L24">
            <v>108</v>
          </cell>
          <cell r="M24">
            <v>140</v>
          </cell>
        </row>
        <row r="27">
          <cell r="D27">
            <v>869</v>
          </cell>
          <cell r="E27">
            <v>880</v>
          </cell>
          <cell r="F27">
            <v>938</v>
          </cell>
          <cell r="G27">
            <v>224</v>
          </cell>
          <cell r="H27">
            <v>217</v>
          </cell>
          <cell r="I27">
            <v>524</v>
          </cell>
          <cell r="J27">
            <v>1318</v>
          </cell>
          <cell r="K27">
            <v>652</v>
          </cell>
          <cell r="L27">
            <v>390</v>
          </cell>
          <cell r="M27">
            <v>893</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sse"/>
      <sheetName val="2008_Seite-4"/>
      <sheetName val="2008_Seite-5"/>
      <sheetName val="2008_Seite-6"/>
      <sheetName val="2008_Seite-7"/>
      <sheetName val="2009_Seite-4"/>
      <sheetName val="2009_Seite-5"/>
      <sheetName val="2009_Seite-6"/>
      <sheetName val="2009_Seite-7"/>
      <sheetName val="2010_Seite-4"/>
      <sheetName val="2010_Seite-5"/>
      <sheetName val="2010_Seite-6"/>
      <sheetName val="2010_Seite-7"/>
      <sheetName val="2011_Seite-4"/>
      <sheetName val="2011_Seite-5"/>
      <sheetName val="2011_Seite-6"/>
      <sheetName val="2011_Seite-7"/>
      <sheetName val="2012_Seite-4"/>
      <sheetName val="2012_Seite-5"/>
      <sheetName val="2012_Seite-6"/>
      <sheetName val="2012_Seite-7"/>
      <sheetName val="2013_Seite-4"/>
      <sheetName val="2013_Seite-5"/>
      <sheetName val="2013_Seite-6"/>
      <sheetName val="2013_Seite-7"/>
      <sheetName val="2014_Seite-4"/>
      <sheetName val="2014_Seite-5"/>
      <sheetName val="2014_Seite-6"/>
      <sheetName val="2014_Seite-7"/>
      <sheetName val="2015_Seite-4"/>
      <sheetName val="2015_Seite-5"/>
      <sheetName val="2015_Seite-6"/>
      <sheetName val="2015_Seite-7"/>
      <sheetName val="2016_Seite-4"/>
      <sheetName val="2016_Seite-5"/>
      <sheetName val="2016_Seite-6"/>
      <sheetName val="2016_Seite-7"/>
      <sheetName val="2017_Seite-4"/>
      <sheetName val="2017_Seite-5"/>
      <sheetName val="2017_Seite-6"/>
      <sheetName val="2017_Seite-7"/>
      <sheetName val="2018_Seite-4"/>
      <sheetName val="2018_Seite-5"/>
      <sheetName val="2018_Seite-6"/>
      <sheetName val="2018_Seite-7"/>
      <sheetName val="2019_Seite-4"/>
      <sheetName val="2019_Seite-5"/>
      <sheetName val="2019_Seite-6"/>
      <sheetName val="2019_Seite-7"/>
      <sheetName val="2020_Seite-4"/>
      <sheetName val="2020_Seite-5"/>
      <sheetName val="2020_Seite-6"/>
      <sheetName val="2020_Seite-7"/>
    </sheetNames>
    <sheetDataSet>
      <sheetData sheetId="0"/>
      <sheetData sheetId="1"/>
      <sheetData sheetId="2"/>
      <sheetData sheetId="3"/>
      <sheetData sheetId="4"/>
      <sheetData sheetId="5"/>
      <sheetData sheetId="6"/>
      <sheetData sheetId="7">
        <row r="44">
          <cell r="E44">
            <v>1212138</v>
          </cell>
        </row>
      </sheetData>
      <sheetData sheetId="8"/>
      <sheetData sheetId="9"/>
      <sheetData sheetId="10"/>
      <sheetData sheetId="11">
        <row r="44">
          <cell r="E44">
            <v>1344094</v>
          </cell>
        </row>
        <row r="47">
          <cell r="E47">
            <v>32635</v>
          </cell>
        </row>
      </sheetData>
      <sheetData sheetId="12"/>
      <sheetData sheetId="13"/>
      <sheetData sheetId="14"/>
      <sheetData sheetId="15">
        <row r="44">
          <cell r="E44">
            <v>892571</v>
          </cell>
        </row>
        <row r="47">
          <cell r="E47">
            <v>33565</v>
          </cell>
        </row>
      </sheetData>
      <sheetData sheetId="16"/>
      <sheetData sheetId="17"/>
      <sheetData sheetId="18"/>
      <sheetData sheetId="19">
        <row r="44">
          <cell r="E44">
            <v>1160400</v>
          </cell>
        </row>
        <row r="47">
          <cell r="E47">
            <v>33433</v>
          </cell>
        </row>
      </sheetData>
      <sheetData sheetId="20"/>
      <sheetData sheetId="21"/>
      <sheetData sheetId="22"/>
      <sheetData sheetId="23">
        <row r="44">
          <cell r="E44">
            <v>675599</v>
          </cell>
        </row>
        <row r="47">
          <cell r="E47">
            <v>41647</v>
          </cell>
        </row>
      </sheetData>
      <sheetData sheetId="24"/>
      <sheetData sheetId="25"/>
      <sheetData sheetId="26"/>
      <sheetData sheetId="27">
        <row r="44">
          <cell r="E44">
            <v>1391228</v>
          </cell>
        </row>
        <row r="47">
          <cell r="E47">
            <v>37679</v>
          </cell>
        </row>
      </sheetData>
      <sheetData sheetId="28"/>
      <sheetData sheetId="29"/>
      <sheetData sheetId="30"/>
      <sheetData sheetId="31">
        <row r="43">
          <cell r="E43">
            <v>509365</v>
          </cell>
        </row>
        <row r="46">
          <cell r="E46" t="str">
            <v>·</v>
          </cell>
        </row>
      </sheetData>
      <sheetData sheetId="32"/>
      <sheetData sheetId="33"/>
      <sheetData sheetId="34"/>
      <sheetData sheetId="35">
        <row r="43">
          <cell r="E43">
            <v>1115723</v>
          </cell>
        </row>
        <row r="46">
          <cell r="E46">
            <v>67541</v>
          </cell>
        </row>
      </sheetData>
      <sheetData sheetId="36"/>
      <sheetData sheetId="37"/>
      <sheetData sheetId="38"/>
      <sheetData sheetId="39">
        <row r="43">
          <cell r="E43">
            <v>1168480</v>
          </cell>
        </row>
        <row r="46">
          <cell r="E46" t="str">
            <v>▪</v>
          </cell>
        </row>
      </sheetData>
      <sheetData sheetId="40"/>
      <sheetData sheetId="41"/>
      <sheetData sheetId="42"/>
      <sheetData sheetId="43">
        <row r="43">
          <cell r="E43">
            <v>1400090</v>
          </cell>
        </row>
        <row r="46">
          <cell r="E46" t="str">
            <v>▪</v>
          </cell>
        </row>
      </sheetData>
      <sheetData sheetId="44"/>
      <sheetData sheetId="45"/>
      <sheetData sheetId="46"/>
      <sheetData sheetId="47"/>
      <sheetData sheetId="48"/>
      <sheetData sheetId="49"/>
      <sheetData sheetId="50"/>
      <sheetData sheetId="51"/>
      <sheetData sheetId="52"/>
    </sheetDataSet>
  </externalBook>
</externalLink>
</file>

<file path=xl/persons/person.xml><?xml version="1.0" encoding="utf-8"?>
<personList xmlns="http://schemas.microsoft.com/office/spreadsheetml/2018/threadedcomments" xmlns:x="http://schemas.openxmlformats.org/spreadsheetml/2006/main">
  <person displayName="Girata Sastoque, Lina Maria" id="{A406D2AD-5839-45B6-AC9D-B58888265651}" userId="S::lina-maria.girata-sastoque@th-rosenheim.de::ac3b0504-4f4f-42f1-9f17-50141ebafecf" providerId="AD"/>
</personList>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28" dT="2021-11-05T09:11:41.07" personId="{A406D2AD-5839-45B6-AC9D-B58888265651}" id="{86CF5E34-CBDF-4E9B-945A-6559F50B09B9}">
    <text>I found information about primary energy production from biomass tonne of oil equivalent (toe) and electricity production from forestry and agriculture biomass in GWh</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microsoft.com/office/2017/10/relationships/threadedComment" Target="../threadedComments/threadedComment1.xml"/><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3:S42"/>
  <sheetViews>
    <sheetView zoomScale="70" zoomScaleNormal="70" workbookViewId="0">
      <selection activeCell="F34" sqref="F34"/>
    </sheetView>
  </sheetViews>
  <sheetFormatPr baseColWidth="10" defaultColWidth="11.453125" defaultRowHeight="14.5"/>
  <cols>
    <col min="2" max="3" width="11.453125" customWidth="1"/>
    <col min="5" max="5" width="90" customWidth="1"/>
    <col min="6" max="6" width="52.54296875" customWidth="1"/>
    <col min="10" max="10" width="15.54296875" customWidth="1"/>
    <col min="19" max="19" width="87.1796875" customWidth="1"/>
  </cols>
  <sheetData>
    <row r="3" spans="15:19" ht="57" customHeight="1">
      <c r="O3" s="8"/>
      <c r="P3" s="8"/>
      <c r="Q3" s="8"/>
      <c r="R3" s="18"/>
      <c r="S3" s="23"/>
    </row>
    <row r="4" spans="15:19">
      <c r="O4" s="18"/>
      <c r="P4" s="18"/>
      <c r="Q4" s="18"/>
      <c r="R4" s="18"/>
      <c r="S4" s="18"/>
    </row>
    <row r="5" spans="15:19" ht="15" customHeight="1">
      <c r="O5" s="8"/>
      <c r="P5" s="8"/>
      <c r="Q5" s="8"/>
      <c r="R5" s="18"/>
      <c r="S5" s="6"/>
    </row>
    <row r="6" spans="15:19">
      <c r="O6" s="8"/>
      <c r="P6" s="8"/>
      <c r="Q6" s="8"/>
      <c r="R6" s="18"/>
      <c r="S6" s="6"/>
    </row>
    <row r="7" spans="15:19">
      <c r="O7" s="8"/>
      <c r="P7" s="8"/>
      <c r="Q7" s="8"/>
      <c r="R7" s="18"/>
      <c r="S7" s="8"/>
    </row>
    <row r="8" spans="15:19">
      <c r="O8" s="8"/>
      <c r="P8" s="8"/>
      <c r="Q8" s="8"/>
      <c r="R8" s="18"/>
      <c r="S8" s="8"/>
    </row>
    <row r="9" spans="15:19">
      <c r="O9" s="8"/>
      <c r="P9" s="8"/>
      <c r="Q9" s="8"/>
      <c r="R9" s="18"/>
      <c r="S9" s="8"/>
    </row>
    <row r="10" spans="15:19">
      <c r="O10" s="8"/>
      <c r="P10" s="8"/>
      <c r="Q10" s="8"/>
      <c r="R10" s="18"/>
      <c r="S10" s="8"/>
    </row>
    <row r="11" spans="15:19">
      <c r="O11" s="18"/>
      <c r="P11" s="18"/>
      <c r="Q11" s="18"/>
      <c r="R11" s="18"/>
      <c r="S11" s="18"/>
    </row>
    <row r="12" spans="15:19">
      <c r="O12" s="8"/>
      <c r="P12" s="8"/>
      <c r="Q12" s="8"/>
      <c r="R12" s="18"/>
      <c r="S12" s="8"/>
    </row>
    <row r="13" spans="15:19">
      <c r="O13" s="8"/>
      <c r="P13" s="8"/>
      <c r="Q13" s="8"/>
      <c r="R13" s="18"/>
      <c r="S13" s="8"/>
    </row>
    <row r="14" spans="15:19">
      <c r="O14" s="8"/>
      <c r="P14" s="8"/>
      <c r="Q14" s="8"/>
      <c r="R14" s="18"/>
      <c r="S14" s="8"/>
    </row>
    <row r="15" spans="15:19">
      <c r="O15" s="8"/>
      <c r="P15" s="8"/>
      <c r="Q15" s="8"/>
      <c r="R15" s="18"/>
      <c r="S15" s="8"/>
    </row>
    <row r="16" spans="15:19">
      <c r="O16" s="18"/>
      <c r="P16" s="18"/>
      <c r="Q16" s="18"/>
      <c r="R16" s="18"/>
      <c r="S16" s="18"/>
    </row>
    <row r="17" spans="2:19" ht="202.5" customHeight="1">
      <c r="O17" s="8"/>
      <c r="P17" s="8"/>
      <c r="Q17" s="8"/>
      <c r="R17" s="18"/>
      <c r="S17" s="23"/>
    </row>
    <row r="18" spans="2:19">
      <c r="O18" s="18"/>
      <c r="P18" s="18"/>
      <c r="Q18" s="18"/>
      <c r="R18" s="18"/>
      <c r="S18" s="18"/>
    </row>
    <row r="19" spans="2:19">
      <c r="O19" s="18"/>
      <c r="P19" s="18"/>
      <c r="Q19" s="18"/>
      <c r="R19" s="18"/>
      <c r="S19" s="18"/>
    </row>
    <row r="20" spans="2:19" ht="27.5">
      <c r="J20" s="273"/>
      <c r="O20" s="18"/>
      <c r="P20" s="18"/>
      <c r="Q20" s="18"/>
      <c r="R20" s="18"/>
      <c r="S20" s="253"/>
    </row>
    <row r="21" spans="2:19">
      <c r="B21" s="18"/>
      <c r="C21" s="18"/>
      <c r="D21" s="18"/>
      <c r="E21" s="18"/>
      <c r="F21" s="18"/>
    </row>
    <row r="22" spans="2:19">
      <c r="B22" s="18"/>
      <c r="C22" s="18"/>
      <c r="D22" s="18"/>
      <c r="E22" s="18"/>
      <c r="F22" s="18"/>
    </row>
    <row r="23" spans="2:19">
      <c r="B23" s="18"/>
      <c r="C23" s="18"/>
      <c r="D23" s="18"/>
      <c r="E23" s="18"/>
      <c r="F23" s="18"/>
    </row>
    <row r="24" spans="2:19">
      <c r="B24" s="18"/>
      <c r="C24" s="18"/>
      <c r="D24" s="18"/>
      <c r="E24" s="18"/>
      <c r="F24" s="18"/>
    </row>
    <row r="25" spans="2:19">
      <c r="B25" s="18"/>
      <c r="C25" s="18"/>
      <c r="D25" s="18"/>
      <c r="E25" s="18"/>
      <c r="F25" s="18"/>
    </row>
    <row r="26" spans="2:19">
      <c r="B26" s="18"/>
      <c r="C26" s="18"/>
      <c r="D26" s="18"/>
      <c r="E26" s="18"/>
      <c r="F26" s="18"/>
    </row>
    <row r="27" spans="2:19">
      <c r="B27" s="18"/>
      <c r="C27" s="18"/>
      <c r="D27" s="18"/>
      <c r="E27" s="18"/>
      <c r="F27" s="18"/>
    </row>
    <row r="33" spans="2:8" ht="95.25" customHeight="1">
      <c r="F33" s="23"/>
      <c r="G33" s="23"/>
      <c r="H33" s="23"/>
    </row>
    <row r="34" spans="2:8">
      <c r="E34" s="23"/>
      <c r="F34" s="23"/>
      <c r="G34" s="23"/>
      <c r="H34" s="23"/>
    </row>
    <row r="35" spans="2:8">
      <c r="E35" s="23"/>
      <c r="F35" s="23"/>
      <c r="G35" s="23"/>
      <c r="H35" s="23"/>
    </row>
    <row r="36" spans="2:8">
      <c r="E36" s="23"/>
      <c r="F36" s="23"/>
      <c r="G36" s="23"/>
      <c r="H36" s="23"/>
    </row>
    <row r="37" spans="2:8">
      <c r="E37" s="23"/>
      <c r="F37" s="23"/>
      <c r="G37" s="23"/>
      <c r="H37" s="23"/>
    </row>
    <row r="38" spans="2:8">
      <c r="E38" s="23"/>
      <c r="F38" s="23"/>
      <c r="G38" s="23"/>
      <c r="H38" s="23"/>
    </row>
    <row r="39" spans="2:8">
      <c r="E39" s="23"/>
      <c r="F39" s="23"/>
      <c r="G39" s="23"/>
      <c r="H39" s="23"/>
    </row>
    <row r="40" spans="2:8">
      <c r="E40" s="23"/>
      <c r="F40" s="23"/>
      <c r="G40" s="23"/>
      <c r="H40" s="23"/>
    </row>
    <row r="41" spans="2:8">
      <c r="B41" t="s">
        <v>701</v>
      </c>
    </row>
    <row r="42" spans="2:8" ht="92.25" customHeight="1">
      <c r="B42" s="274" t="s">
        <v>702</v>
      </c>
      <c r="C42" s="274"/>
      <c r="D42" s="274"/>
      <c r="E42" s="274"/>
    </row>
  </sheetData>
  <sheetProtection algorithmName="SHA-512" hashValue="YDrgQTynw/zxwMq/QTF/zFjbbSsEDZ/53vUwu61aYux+e8yh+64mHtRacJkOE146Jny5Qx8MEi9fOaufAgd9ZA==" saltValue="QFQqORtkxcjuXBtOx72NJQ==" spinCount="100000" sheet="1" objects="1" scenarios="1"/>
  <mergeCells count="1">
    <mergeCell ref="B42:E42"/>
  </mergeCells>
  <pageMargins left="0.7" right="0.7" top="0.78740157499999996" bottom="0.78740157499999996" header="0.3" footer="0.3"/>
  <pageSetup paperSize="9" orientation="portrait"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7" tint="0.79998168889431442"/>
  </sheetPr>
  <dimension ref="A1:W105"/>
  <sheetViews>
    <sheetView showGridLines="0" topLeftCell="D1" zoomScale="70" zoomScaleNormal="70" workbookViewId="0">
      <selection activeCell="J29" sqref="J29:M29"/>
    </sheetView>
  </sheetViews>
  <sheetFormatPr baseColWidth="10" defaultColWidth="15.7265625" defaultRowHeight="14"/>
  <cols>
    <col min="1" max="1" width="30.1796875" style="143" customWidth="1"/>
    <col min="2" max="2" width="30.54296875" style="9" customWidth="1"/>
    <col min="3" max="3" width="13.1796875" style="143" bestFit="1" customWidth="1"/>
    <col min="4" max="4" width="12.7265625" style="9" customWidth="1"/>
    <col min="5" max="13" width="13.1796875" style="143" customWidth="1"/>
    <col min="14" max="14" width="32.81640625" style="143" customWidth="1"/>
    <col min="15" max="15" width="11.453125" style="108" customWidth="1"/>
    <col min="16" max="16" width="32.81640625" style="143" customWidth="1"/>
    <col min="17" max="17" width="32.81640625" style="108" customWidth="1"/>
    <col min="18" max="18" width="11.453125" style="108" customWidth="1"/>
    <col min="19" max="16384" width="15.7265625" style="143"/>
  </cols>
  <sheetData>
    <row r="1" spans="1:23">
      <c r="A1" s="290" t="s">
        <v>477</v>
      </c>
      <c r="B1" s="290"/>
      <c r="C1" s="290"/>
      <c r="D1" s="290"/>
      <c r="E1" s="290"/>
      <c r="F1" s="290"/>
      <c r="G1" s="290"/>
      <c r="H1" s="290"/>
      <c r="I1" s="290"/>
      <c r="J1" s="290"/>
      <c r="K1" s="290"/>
      <c r="L1" s="290"/>
      <c r="M1" s="290"/>
    </row>
    <row r="2" spans="1:23" s="154" customFormat="1">
      <c r="A2" s="143"/>
      <c r="B2" s="9"/>
      <c r="C2" s="143"/>
      <c r="D2" s="9"/>
      <c r="E2" s="143"/>
      <c r="F2" s="143"/>
      <c r="G2" s="143"/>
      <c r="H2" s="143"/>
      <c r="I2" s="143"/>
      <c r="J2" s="143"/>
      <c r="K2" s="143"/>
      <c r="L2" s="143"/>
      <c r="M2" s="143"/>
      <c r="N2" s="143"/>
      <c r="O2" s="91"/>
      <c r="P2" s="143"/>
      <c r="Q2" s="91"/>
      <c r="R2" s="91"/>
    </row>
    <row r="3" spans="1:23" s="154" customFormat="1" ht="24" customHeight="1">
      <c r="A3" s="326" t="s">
        <v>15</v>
      </c>
      <c r="B3" s="326"/>
      <c r="C3" s="326"/>
      <c r="D3" s="299" t="s">
        <v>303</v>
      </c>
      <c r="E3" s="344"/>
      <c r="F3" s="344"/>
      <c r="G3" s="344"/>
      <c r="H3" s="344"/>
      <c r="I3" s="344"/>
      <c r="J3" s="344"/>
      <c r="K3" s="344"/>
      <c r="L3" s="344"/>
      <c r="M3" s="309"/>
      <c r="N3" s="93"/>
      <c r="O3" s="92"/>
      <c r="P3" s="74"/>
      <c r="Q3" s="92"/>
      <c r="R3" s="92"/>
    </row>
    <row r="4" spans="1:23" s="154" customFormat="1" ht="14.25" customHeight="1">
      <c r="A4" s="450"/>
      <c r="B4" s="450"/>
      <c r="C4" s="450"/>
      <c r="D4" s="465" t="s">
        <v>220</v>
      </c>
      <c r="E4" s="466"/>
      <c r="F4" s="466"/>
      <c r="G4" s="466"/>
      <c r="H4" s="466"/>
      <c r="I4" s="466"/>
      <c r="J4" s="466"/>
      <c r="K4" s="466"/>
      <c r="L4" s="466"/>
      <c r="M4" s="467"/>
      <c r="N4" s="93"/>
      <c r="O4" s="93"/>
      <c r="P4" s="12"/>
      <c r="Q4" s="93"/>
      <c r="R4" s="93"/>
      <c r="S4" s="12"/>
      <c r="T4" s="12"/>
    </row>
    <row r="5" spans="1:23" s="154" customFormat="1">
      <c r="A5" s="302" t="s">
        <v>13</v>
      </c>
      <c r="B5" s="302"/>
      <c r="C5" s="302"/>
      <c r="D5" s="468"/>
      <c r="E5" s="469"/>
      <c r="F5" s="469"/>
      <c r="G5" s="469"/>
      <c r="H5" s="469"/>
      <c r="I5" s="469"/>
      <c r="J5" s="469"/>
      <c r="K5" s="469"/>
      <c r="L5" s="469"/>
      <c r="M5" s="470"/>
      <c r="N5" s="93"/>
      <c r="O5" s="93"/>
      <c r="P5" s="12"/>
      <c r="Q5" s="93"/>
      <c r="R5" s="93"/>
      <c r="S5" s="12"/>
      <c r="T5" s="12"/>
    </row>
    <row r="6" spans="1:23" s="154" customFormat="1" ht="28">
      <c r="A6" s="83" t="s">
        <v>586</v>
      </c>
      <c r="B6" s="43" t="s">
        <v>17</v>
      </c>
      <c r="C6" s="43" t="s">
        <v>50</v>
      </c>
      <c r="D6" s="43">
        <v>2009</v>
      </c>
      <c r="E6" s="43">
        <v>2010</v>
      </c>
      <c r="F6" s="43">
        <v>2011</v>
      </c>
      <c r="G6" s="43">
        <v>2012</v>
      </c>
      <c r="H6" s="43">
        <v>2013</v>
      </c>
      <c r="I6" s="43">
        <v>2014</v>
      </c>
      <c r="J6" s="43">
        <v>2015</v>
      </c>
      <c r="K6" s="43">
        <v>2016</v>
      </c>
      <c r="L6" s="43">
        <v>2017</v>
      </c>
      <c r="M6" s="43">
        <v>2018</v>
      </c>
      <c r="N6" s="127" t="s">
        <v>260</v>
      </c>
      <c r="O6" s="129" t="s">
        <v>51</v>
      </c>
      <c r="P6" s="127" t="s">
        <v>339</v>
      </c>
      <c r="Q6" s="94" t="s">
        <v>110</v>
      </c>
      <c r="R6" s="94" t="s">
        <v>51</v>
      </c>
    </row>
    <row r="7" spans="1:23" s="154" customFormat="1" ht="182">
      <c r="A7" s="481" t="s">
        <v>2</v>
      </c>
      <c r="B7" s="481" t="s">
        <v>18</v>
      </c>
      <c r="C7" s="45" t="s">
        <v>52</v>
      </c>
      <c r="D7" s="366" t="s">
        <v>610</v>
      </c>
      <c r="E7" s="368"/>
      <c r="F7" s="46">
        <v>15564</v>
      </c>
      <c r="G7" s="46" t="s">
        <v>610</v>
      </c>
      <c r="H7" s="46">
        <v>6948</v>
      </c>
      <c r="I7" s="366" t="s">
        <v>610</v>
      </c>
      <c r="J7" s="367"/>
      <c r="K7" s="368"/>
      <c r="L7" s="46">
        <v>23505</v>
      </c>
      <c r="M7" s="46">
        <v>26796</v>
      </c>
      <c r="N7" s="45" t="s">
        <v>221</v>
      </c>
      <c r="O7" s="141" t="s">
        <v>6</v>
      </c>
      <c r="P7" s="45"/>
      <c r="Q7" s="141" t="s">
        <v>343</v>
      </c>
      <c r="R7" s="141" t="s">
        <v>6</v>
      </c>
    </row>
    <row r="8" spans="1:23" s="154" customFormat="1" ht="154">
      <c r="A8" s="482"/>
      <c r="B8" s="482"/>
      <c r="C8" s="45" t="s">
        <v>53</v>
      </c>
      <c r="D8" s="46">
        <v>112184</v>
      </c>
      <c r="E8" s="46">
        <v>116177</v>
      </c>
      <c r="F8" s="46">
        <v>110394</v>
      </c>
      <c r="G8" s="46">
        <v>99522</v>
      </c>
      <c r="H8" s="46">
        <v>111958</v>
      </c>
      <c r="I8" s="46">
        <v>124864</v>
      </c>
      <c r="J8" s="46">
        <v>130341</v>
      </c>
      <c r="K8" s="46">
        <v>133048</v>
      </c>
      <c r="L8" s="46">
        <v>146977</v>
      </c>
      <c r="M8" s="46">
        <v>146690</v>
      </c>
      <c r="N8" s="45" t="s">
        <v>222</v>
      </c>
      <c r="O8" s="141" t="s">
        <v>6</v>
      </c>
      <c r="P8" s="45"/>
      <c r="Q8" s="141" t="s">
        <v>345</v>
      </c>
      <c r="R8" s="141" t="s">
        <v>6</v>
      </c>
    </row>
    <row r="9" spans="1:23" s="154" customFormat="1" ht="154">
      <c r="A9" s="483"/>
      <c r="B9" s="483"/>
      <c r="C9" s="45" t="s">
        <v>54</v>
      </c>
      <c r="D9" s="46">
        <v>1304</v>
      </c>
      <c r="E9" s="46">
        <v>6275</v>
      </c>
      <c r="F9" s="46">
        <v>5953</v>
      </c>
      <c r="G9" s="46">
        <v>20294</v>
      </c>
      <c r="H9" s="46">
        <v>17945</v>
      </c>
      <c r="I9" s="46">
        <v>9948</v>
      </c>
      <c r="J9" s="46">
        <v>14129</v>
      </c>
      <c r="K9" s="46">
        <v>1466</v>
      </c>
      <c r="L9" s="391" t="s">
        <v>610</v>
      </c>
      <c r="M9" s="393"/>
      <c r="N9" s="45" t="s">
        <v>223</v>
      </c>
      <c r="O9" s="141" t="s">
        <v>6</v>
      </c>
      <c r="P9" s="45"/>
      <c r="Q9" s="141" t="s">
        <v>347</v>
      </c>
      <c r="R9" s="141" t="s">
        <v>6</v>
      </c>
    </row>
    <row r="10" spans="1:23" s="154" customFormat="1" ht="196">
      <c r="A10" s="155" t="s">
        <v>3</v>
      </c>
      <c r="B10" s="146" t="s">
        <v>18</v>
      </c>
      <c r="C10" s="25" t="s">
        <v>55</v>
      </c>
      <c r="D10" s="366" t="s">
        <v>611</v>
      </c>
      <c r="E10" s="367"/>
      <c r="F10" s="367"/>
      <c r="G10" s="367"/>
      <c r="H10" s="367"/>
      <c r="I10" s="368"/>
      <c r="J10" s="46" t="s">
        <v>610</v>
      </c>
      <c r="K10" s="46">
        <v>9393</v>
      </c>
      <c r="L10" s="397"/>
      <c r="M10" s="399"/>
      <c r="N10" s="25" t="s">
        <v>224</v>
      </c>
      <c r="O10" s="30" t="s">
        <v>6</v>
      </c>
      <c r="P10" s="25"/>
      <c r="Q10" s="141" t="s">
        <v>56</v>
      </c>
      <c r="R10" s="30" t="s">
        <v>6</v>
      </c>
    </row>
    <row r="11" spans="1:23" s="154" customFormat="1" ht="28">
      <c r="A11" s="146" t="s">
        <v>2</v>
      </c>
      <c r="B11" s="522" t="s">
        <v>19</v>
      </c>
      <c r="C11" s="61" t="s">
        <v>64</v>
      </c>
      <c r="D11" s="515" t="s">
        <v>338</v>
      </c>
      <c r="E11" s="516"/>
      <c r="F11" s="516"/>
      <c r="G11" s="516"/>
      <c r="H11" s="516"/>
      <c r="I11" s="516"/>
      <c r="J11" s="517"/>
      <c r="K11" s="46">
        <v>79611553</v>
      </c>
      <c r="L11" s="46">
        <v>91064875</v>
      </c>
      <c r="M11" s="46">
        <v>101998232</v>
      </c>
      <c r="N11" s="45" t="s">
        <v>241</v>
      </c>
      <c r="O11" s="141" t="s">
        <v>46</v>
      </c>
      <c r="P11" s="45"/>
      <c r="Q11" s="141" t="s">
        <v>65</v>
      </c>
      <c r="R11" s="141" t="s">
        <v>46</v>
      </c>
      <c r="S11" s="33"/>
    </row>
    <row r="12" spans="1:23" s="154" customFormat="1" ht="42.75" customHeight="1">
      <c r="A12" s="146" t="s">
        <v>3</v>
      </c>
      <c r="B12" s="522"/>
      <c r="C12" s="61" t="s">
        <v>66</v>
      </c>
      <c r="D12" s="518"/>
      <c r="E12" s="519"/>
      <c r="F12" s="519"/>
      <c r="G12" s="519"/>
      <c r="H12" s="519"/>
      <c r="I12" s="519"/>
      <c r="J12" s="520"/>
      <c r="K12" s="45" t="s">
        <v>219</v>
      </c>
      <c r="L12" s="45" t="s">
        <v>219</v>
      </c>
      <c r="M12" s="45" t="s">
        <v>219</v>
      </c>
      <c r="N12" s="45" t="s">
        <v>242</v>
      </c>
      <c r="O12" s="141" t="s">
        <v>46</v>
      </c>
      <c r="P12" s="45"/>
      <c r="Q12" s="141" t="s">
        <v>67</v>
      </c>
      <c r="R12" s="141" t="s">
        <v>46</v>
      </c>
      <c r="S12" s="33"/>
    </row>
    <row r="13" spans="1:23" s="154" customFormat="1">
      <c r="A13" s="3"/>
      <c r="B13" s="11"/>
      <c r="C13" s="26"/>
      <c r="D13" s="26"/>
      <c r="E13" s="26"/>
      <c r="F13" s="26"/>
      <c r="G13" s="26"/>
      <c r="H13" s="26"/>
      <c r="I13" s="26"/>
      <c r="J13" s="26"/>
      <c r="K13" s="26"/>
      <c r="L13" s="26"/>
      <c r="M13" s="26"/>
      <c r="N13" s="20"/>
      <c r="O13" s="96"/>
      <c r="P13" s="20"/>
      <c r="Q13" s="96"/>
      <c r="R13" s="96"/>
      <c r="S13" s="20"/>
      <c r="T13" s="20"/>
      <c r="U13" s="20"/>
      <c r="V13" s="20"/>
      <c r="W13" s="20"/>
    </row>
    <row r="14" spans="1:23" s="154" customFormat="1" ht="27.65" customHeight="1">
      <c r="A14" s="326" t="s">
        <v>15</v>
      </c>
      <c r="B14" s="326"/>
      <c r="C14" s="326"/>
      <c r="D14" s="299" t="s">
        <v>303</v>
      </c>
      <c r="E14" s="344"/>
      <c r="F14" s="344"/>
      <c r="G14" s="344"/>
      <c r="H14" s="344"/>
      <c r="I14" s="344"/>
      <c r="J14" s="344"/>
      <c r="K14" s="344"/>
      <c r="L14" s="344"/>
      <c r="M14" s="309"/>
      <c r="N14" s="93"/>
      <c r="O14" s="92"/>
      <c r="P14" s="74"/>
      <c r="Q14" s="92"/>
      <c r="R14" s="92"/>
    </row>
    <row r="15" spans="1:23" s="154" customFormat="1" ht="14.15" customHeight="1">
      <c r="A15" s="450"/>
      <c r="B15" s="450"/>
      <c r="C15" s="450"/>
      <c r="D15" s="465" t="s">
        <v>220</v>
      </c>
      <c r="E15" s="466"/>
      <c r="F15" s="466"/>
      <c r="G15" s="466"/>
      <c r="H15" s="466"/>
      <c r="I15" s="466"/>
      <c r="J15" s="466"/>
      <c r="K15" s="466"/>
      <c r="L15" s="466"/>
      <c r="M15" s="467"/>
      <c r="N15" s="93"/>
      <c r="O15" s="93"/>
      <c r="P15" s="12"/>
      <c r="Q15" s="93"/>
      <c r="R15" s="93"/>
      <c r="S15" s="12"/>
      <c r="T15" s="12"/>
    </row>
    <row r="16" spans="1:23" s="154" customFormat="1">
      <c r="A16" s="302" t="s">
        <v>119</v>
      </c>
      <c r="B16" s="302"/>
      <c r="C16" s="302"/>
      <c r="D16" s="468"/>
      <c r="E16" s="469"/>
      <c r="F16" s="469"/>
      <c r="G16" s="469"/>
      <c r="H16" s="469"/>
      <c r="I16" s="469"/>
      <c r="J16" s="469"/>
      <c r="K16" s="469"/>
      <c r="L16" s="469"/>
      <c r="M16" s="470"/>
      <c r="N16" s="93"/>
      <c r="O16" s="93"/>
      <c r="P16" s="12"/>
      <c r="Q16" s="93"/>
      <c r="R16" s="93"/>
      <c r="S16" s="12"/>
      <c r="T16" s="12"/>
    </row>
    <row r="17" spans="1:23" s="154" customFormat="1" ht="29.5" customHeight="1">
      <c r="A17" s="83" t="s">
        <v>586</v>
      </c>
      <c r="B17" s="43" t="s">
        <v>17</v>
      </c>
      <c r="C17" s="39" t="s">
        <v>50</v>
      </c>
      <c r="D17" s="39">
        <v>2009</v>
      </c>
      <c r="E17" s="39">
        <v>2010</v>
      </c>
      <c r="F17" s="39">
        <v>2011</v>
      </c>
      <c r="G17" s="39">
        <v>2012</v>
      </c>
      <c r="H17" s="39">
        <v>2013</v>
      </c>
      <c r="I17" s="39">
        <v>2014</v>
      </c>
      <c r="J17" s="39">
        <v>2015</v>
      </c>
      <c r="K17" s="39">
        <v>2016</v>
      </c>
      <c r="L17" s="39">
        <v>2017</v>
      </c>
      <c r="M17" s="39">
        <v>2018</v>
      </c>
      <c r="N17" s="128" t="s">
        <v>260</v>
      </c>
      <c r="O17" s="129" t="s">
        <v>51</v>
      </c>
      <c r="P17" s="127" t="s">
        <v>339</v>
      </c>
      <c r="Q17" s="94" t="s">
        <v>110</v>
      </c>
      <c r="R17" s="94" t="s">
        <v>51</v>
      </c>
    </row>
    <row r="18" spans="1:23" s="154" customFormat="1" ht="84">
      <c r="A18" s="528" t="s">
        <v>267</v>
      </c>
      <c r="B18" s="525" t="s">
        <v>119</v>
      </c>
      <c r="C18" s="25" t="s">
        <v>60</v>
      </c>
      <c r="D18" s="475" t="s">
        <v>610</v>
      </c>
      <c r="E18" s="476"/>
      <c r="F18" s="476"/>
      <c r="G18" s="476"/>
      <c r="H18" s="476"/>
      <c r="I18" s="476"/>
      <c r="J18" s="476"/>
      <c r="K18" s="476"/>
      <c r="L18" s="476"/>
      <c r="M18" s="477"/>
      <c r="N18" s="25" t="s">
        <v>225</v>
      </c>
      <c r="O18" s="30" t="s">
        <v>6</v>
      </c>
      <c r="P18" s="25"/>
      <c r="Q18" s="141" t="s">
        <v>59</v>
      </c>
      <c r="R18" s="30" t="s">
        <v>6</v>
      </c>
    </row>
    <row r="19" spans="1:23" s="154" customFormat="1" ht="28">
      <c r="A19" s="528"/>
      <c r="B19" s="525"/>
      <c r="C19" s="25" t="s">
        <v>70</v>
      </c>
      <c r="D19" s="475" t="s">
        <v>610</v>
      </c>
      <c r="E19" s="476" t="s">
        <v>219</v>
      </c>
      <c r="F19" s="476" t="s">
        <v>219</v>
      </c>
      <c r="G19" s="476" t="s">
        <v>219</v>
      </c>
      <c r="H19" s="476" t="s">
        <v>219</v>
      </c>
      <c r="I19" s="476" t="s">
        <v>219</v>
      </c>
      <c r="J19" s="476" t="s">
        <v>219</v>
      </c>
      <c r="K19" s="476" t="s">
        <v>219</v>
      </c>
      <c r="L19" s="476" t="s">
        <v>219</v>
      </c>
      <c r="M19" s="477" t="s">
        <v>219</v>
      </c>
      <c r="N19" s="25" t="s">
        <v>226</v>
      </c>
      <c r="O19" s="30" t="s">
        <v>6</v>
      </c>
      <c r="P19" s="25"/>
      <c r="Q19" s="141" t="s">
        <v>71</v>
      </c>
      <c r="R19" s="30" t="s">
        <v>6</v>
      </c>
    </row>
    <row r="20" spans="1:23" s="154" customFormat="1" ht="70">
      <c r="A20" s="528"/>
      <c r="B20" s="525"/>
      <c r="C20" s="25" t="s">
        <v>69</v>
      </c>
      <c r="D20" s="47">
        <v>37720</v>
      </c>
      <c r="E20" s="47">
        <v>37160</v>
      </c>
      <c r="F20" s="47">
        <v>27564</v>
      </c>
      <c r="G20" s="47">
        <v>18391</v>
      </c>
      <c r="H20" s="478" t="s">
        <v>610</v>
      </c>
      <c r="I20" s="479"/>
      <c r="J20" s="479"/>
      <c r="K20" s="479"/>
      <c r="L20" s="479"/>
      <c r="M20" s="480"/>
      <c r="N20" s="25" t="s">
        <v>227</v>
      </c>
      <c r="O20" s="30" t="s">
        <v>6</v>
      </c>
      <c r="P20" s="25"/>
      <c r="Q20" s="141" t="s">
        <v>68</v>
      </c>
      <c r="R20" s="30" t="s">
        <v>6</v>
      </c>
    </row>
    <row r="21" spans="1:23" s="154" customFormat="1" ht="30.75" customHeight="1">
      <c r="A21" s="528"/>
      <c r="B21" s="525"/>
      <c r="C21" s="25" t="s">
        <v>73</v>
      </c>
      <c r="D21" s="475" t="s">
        <v>610</v>
      </c>
      <c r="E21" s="476"/>
      <c r="F21" s="476"/>
      <c r="G21" s="477"/>
      <c r="H21" s="47">
        <v>5193</v>
      </c>
      <c r="I21" s="47">
        <v>3255</v>
      </c>
      <c r="J21" s="47">
        <v>33085</v>
      </c>
      <c r="K21" s="47">
        <v>59657</v>
      </c>
      <c r="L21" s="47">
        <v>58301</v>
      </c>
      <c r="M21" s="47">
        <v>69440</v>
      </c>
      <c r="N21" s="25" t="s">
        <v>228</v>
      </c>
      <c r="O21" s="30" t="s">
        <v>6</v>
      </c>
      <c r="P21" s="25"/>
      <c r="Q21" s="141" t="s">
        <v>72</v>
      </c>
      <c r="R21" s="30" t="s">
        <v>6</v>
      </c>
    </row>
    <row r="22" spans="1:23" s="154" customFormat="1">
      <c r="A22" s="15"/>
      <c r="B22" s="15"/>
      <c r="C22" s="31"/>
      <c r="D22" s="31"/>
      <c r="E22" s="31"/>
      <c r="F22" s="31"/>
      <c r="G22" s="31"/>
      <c r="H22" s="31"/>
      <c r="I22" s="31"/>
      <c r="J22" s="31"/>
      <c r="K22" s="31"/>
      <c r="L22" s="31"/>
      <c r="M22" s="31"/>
      <c r="N22" s="31"/>
      <c r="O22" s="92"/>
      <c r="P22" s="31"/>
      <c r="Q22" s="92"/>
      <c r="R22" s="92"/>
      <c r="S22" s="20"/>
      <c r="T22" s="20"/>
      <c r="U22" s="20"/>
      <c r="V22" s="20"/>
      <c r="W22" s="20"/>
    </row>
    <row r="23" spans="1:23" s="20" customFormat="1" ht="29.15" customHeight="1">
      <c r="A23" s="326" t="s">
        <v>15</v>
      </c>
      <c r="B23" s="326"/>
      <c r="C23" s="326"/>
      <c r="D23" s="299" t="s">
        <v>303</v>
      </c>
      <c r="E23" s="344"/>
      <c r="F23" s="344"/>
      <c r="G23" s="344"/>
      <c r="H23" s="344"/>
      <c r="I23" s="344"/>
      <c r="J23" s="344"/>
      <c r="K23" s="344"/>
      <c r="L23" s="344"/>
      <c r="M23" s="309"/>
      <c r="N23" s="92"/>
      <c r="O23" s="93"/>
      <c r="P23" s="74"/>
      <c r="Q23" s="93"/>
      <c r="R23" s="93"/>
    </row>
    <row r="24" spans="1:23" s="154" customFormat="1" ht="14.15" customHeight="1">
      <c r="A24" s="345" t="s">
        <v>299</v>
      </c>
      <c r="B24" s="346"/>
      <c r="C24" s="351"/>
      <c r="D24" s="465" t="s">
        <v>301</v>
      </c>
      <c r="E24" s="466"/>
      <c r="F24" s="466"/>
      <c r="G24" s="466"/>
      <c r="H24" s="466"/>
      <c r="I24" s="466"/>
      <c r="J24" s="466"/>
      <c r="K24" s="466"/>
      <c r="L24" s="466"/>
      <c r="M24" s="467"/>
      <c r="N24" s="92"/>
      <c r="O24" s="93"/>
      <c r="P24" s="12"/>
      <c r="Q24" s="93"/>
      <c r="R24" s="93"/>
    </row>
    <row r="25" spans="1:23" s="154" customFormat="1" ht="39.75" customHeight="1">
      <c r="A25" s="302" t="s">
        <v>44</v>
      </c>
      <c r="B25" s="302"/>
      <c r="C25" s="302"/>
      <c r="D25" s="468"/>
      <c r="E25" s="469"/>
      <c r="F25" s="469"/>
      <c r="G25" s="469"/>
      <c r="H25" s="469"/>
      <c r="I25" s="469"/>
      <c r="J25" s="469"/>
      <c r="K25" s="469"/>
      <c r="L25" s="469"/>
      <c r="M25" s="470"/>
      <c r="N25" s="92"/>
      <c r="O25" s="92"/>
      <c r="P25" s="12"/>
      <c r="Q25" s="92"/>
      <c r="R25" s="92"/>
    </row>
    <row r="26" spans="1:23" s="154" customFormat="1" ht="28">
      <c r="A26" s="83" t="s">
        <v>586</v>
      </c>
      <c r="B26" s="43" t="s">
        <v>17</v>
      </c>
      <c r="C26" s="39" t="s">
        <v>50</v>
      </c>
      <c r="D26" s="39">
        <v>2009</v>
      </c>
      <c r="E26" s="39">
        <v>2010</v>
      </c>
      <c r="F26" s="39">
        <v>2011</v>
      </c>
      <c r="G26" s="39">
        <v>2012</v>
      </c>
      <c r="H26" s="39">
        <v>2013</v>
      </c>
      <c r="I26" s="39">
        <v>2014</v>
      </c>
      <c r="J26" s="39">
        <v>2015</v>
      </c>
      <c r="K26" s="39">
        <v>2016</v>
      </c>
      <c r="L26" s="39">
        <v>2017</v>
      </c>
      <c r="M26" s="39">
        <v>2018</v>
      </c>
      <c r="N26" s="128" t="s">
        <v>260</v>
      </c>
      <c r="O26" s="129" t="s">
        <v>51</v>
      </c>
      <c r="P26" s="127" t="s">
        <v>339</v>
      </c>
      <c r="Q26" s="94" t="s">
        <v>110</v>
      </c>
      <c r="R26" s="94" t="s">
        <v>51</v>
      </c>
      <c r="S26" s="76"/>
    </row>
    <row r="27" spans="1:23" s="20" customFormat="1" ht="84">
      <c r="A27" s="155" t="s">
        <v>2</v>
      </c>
      <c r="B27" s="151" t="s">
        <v>20</v>
      </c>
      <c r="C27" s="25" t="s">
        <v>61</v>
      </c>
      <c r="D27" s="47">
        <v>1915475</v>
      </c>
      <c r="E27" s="47">
        <v>3081630</v>
      </c>
      <c r="F27" s="47">
        <v>5504200</v>
      </c>
      <c r="G27" s="47">
        <v>2127963</v>
      </c>
      <c r="H27" s="47">
        <v>1668436</v>
      </c>
      <c r="I27" s="47">
        <v>2514457</v>
      </c>
      <c r="J27" s="47">
        <v>2281189</v>
      </c>
      <c r="K27" s="47">
        <v>2683538</v>
      </c>
      <c r="L27" s="47">
        <v>3507486</v>
      </c>
      <c r="M27" s="47">
        <v>1507796</v>
      </c>
      <c r="N27" s="25" t="s">
        <v>229</v>
      </c>
      <c r="O27" s="30" t="s">
        <v>46</v>
      </c>
      <c r="P27" s="25"/>
      <c r="Q27" s="141" t="s">
        <v>62</v>
      </c>
      <c r="R27" s="30" t="s">
        <v>46</v>
      </c>
    </row>
    <row r="28" spans="1:23" s="20" customFormat="1" ht="84">
      <c r="A28" s="484" t="s">
        <v>3</v>
      </c>
      <c r="B28" s="532" t="s">
        <v>20</v>
      </c>
      <c r="C28" s="25" t="s">
        <v>57</v>
      </c>
      <c r="D28" s="475" t="s">
        <v>611</v>
      </c>
      <c r="E28" s="476"/>
      <c r="F28" s="476"/>
      <c r="G28" s="476"/>
      <c r="H28" s="476"/>
      <c r="I28" s="476"/>
      <c r="J28" s="476"/>
      <c r="K28" s="476"/>
      <c r="L28" s="476"/>
      <c r="M28" s="477"/>
      <c r="N28" s="25" t="s">
        <v>230</v>
      </c>
      <c r="O28" s="30" t="s">
        <v>9</v>
      </c>
      <c r="P28" s="25"/>
      <c r="Q28" s="141" t="s">
        <v>58</v>
      </c>
      <c r="R28" s="30" t="s">
        <v>9</v>
      </c>
    </row>
    <row r="29" spans="1:23" s="20" customFormat="1" ht="182">
      <c r="A29" s="485"/>
      <c r="B29" s="532"/>
      <c r="C29" s="51" t="s">
        <v>63</v>
      </c>
      <c r="D29" s="366" t="s">
        <v>338</v>
      </c>
      <c r="E29" s="367"/>
      <c r="F29" s="367"/>
      <c r="G29" s="367"/>
      <c r="H29" s="367"/>
      <c r="I29" s="368"/>
      <c r="J29" s="475" t="s">
        <v>610</v>
      </c>
      <c r="K29" s="476"/>
      <c r="L29" s="476"/>
      <c r="M29" s="477"/>
      <c r="N29" s="51" t="s">
        <v>294</v>
      </c>
      <c r="O29" s="98" t="s">
        <v>46</v>
      </c>
      <c r="P29" s="51"/>
      <c r="Q29" s="140" t="s">
        <v>350</v>
      </c>
      <c r="R29" s="98" t="s">
        <v>46</v>
      </c>
    </row>
    <row r="30" spans="1:23" s="20" customFormat="1" ht="101.15" customHeight="1">
      <c r="A30" s="147" t="s">
        <v>267</v>
      </c>
      <c r="B30" s="153" t="s">
        <v>20</v>
      </c>
      <c r="C30" s="72" t="s">
        <v>287</v>
      </c>
      <c r="D30" s="47">
        <v>426596</v>
      </c>
      <c r="E30" s="47">
        <v>242583</v>
      </c>
      <c r="F30" s="47">
        <v>279060</v>
      </c>
      <c r="G30" s="47">
        <v>210462</v>
      </c>
      <c r="H30" s="47">
        <v>1979187</v>
      </c>
      <c r="I30" s="47">
        <v>3163750</v>
      </c>
      <c r="J30" s="25" t="s">
        <v>609</v>
      </c>
      <c r="K30" s="475" t="s">
        <v>338</v>
      </c>
      <c r="L30" s="476"/>
      <c r="M30" s="477"/>
      <c r="N30" s="25" t="s">
        <v>296</v>
      </c>
      <c r="O30" s="30" t="s">
        <v>46</v>
      </c>
      <c r="P30" s="25"/>
      <c r="Q30" s="141"/>
      <c r="R30" s="30" t="s">
        <v>46</v>
      </c>
    </row>
    <row r="31" spans="1:23" s="20" customFormat="1" ht="20.25" customHeight="1">
      <c r="A31" s="154"/>
      <c r="B31" s="36"/>
      <c r="C31" s="27"/>
      <c r="D31" s="27"/>
      <c r="E31" s="27"/>
      <c r="F31" s="27"/>
      <c r="G31" s="27"/>
      <c r="H31" s="27"/>
      <c r="I31" s="27"/>
      <c r="J31" s="27"/>
      <c r="K31" s="27"/>
      <c r="L31" s="27"/>
      <c r="M31" s="27"/>
      <c r="N31" s="92"/>
      <c r="O31" s="31"/>
      <c r="P31" s="27"/>
      <c r="Q31" s="99"/>
      <c r="R31" s="31"/>
    </row>
    <row r="32" spans="1:23" s="20" customFormat="1" ht="27.65" customHeight="1">
      <c r="A32" s="326" t="s">
        <v>15</v>
      </c>
      <c r="B32" s="326"/>
      <c r="C32" s="326"/>
      <c r="D32" s="299" t="s">
        <v>303</v>
      </c>
      <c r="E32" s="344"/>
      <c r="F32" s="344"/>
      <c r="G32" s="344"/>
      <c r="H32" s="344"/>
      <c r="I32" s="344"/>
      <c r="J32" s="344"/>
      <c r="K32" s="344"/>
      <c r="L32" s="344"/>
      <c r="M32" s="309"/>
      <c r="N32" s="92"/>
      <c r="O32" s="100"/>
      <c r="P32" s="74"/>
      <c r="Q32" s="100"/>
      <c r="R32" s="100"/>
    </row>
    <row r="33" spans="1:23" s="154" customFormat="1" ht="14.15" customHeight="1">
      <c r="A33" s="345"/>
      <c r="B33" s="346"/>
      <c r="C33" s="351"/>
      <c r="D33" s="465" t="s">
        <v>302</v>
      </c>
      <c r="E33" s="466"/>
      <c r="F33" s="466"/>
      <c r="G33" s="466"/>
      <c r="H33" s="466"/>
      <c r="I33" s="466"/>
      <c r="J33" s="466"/>
      <c r="K33" s="466"/>
      <c r="L33" s="466"/>
      <c r="M33" s="467"/>
      <c r="N33" s="92"/>
      <c r="O33" s="92"/>
      <c r="P33" s="12"/>
      <c r="Q33" s="92"/>
      <c r="R33" s="92"/>
    </row>
    <row r="34" spans="1:23" s="154" customFormat="1">
      <c r="A34" s="284" t="s">
        <v>21</v>
      </c>
      <c r="B34" s="285"/>
      <c r="C34" s="286"/>
      <c r="D34" s="468"/>
      <c r="E34" s="469"/>
      <c r="F34" s="469"/>
      <c r="G34" s="469"/>
      <c r="H34" s="469"/>
      <c r="I34" s="469"/>
      <c r="J34" s="469"/>
      <c r="K34" s="469"/>
      <c r="L34" s="469"/>
      <c r="M34" s="470"/>
      <c r="N34" s="92"/>
      <c r="O34" s="92"/>
      <c r="P34" s="12"/>
      <c r="Q34" s="92"/>
      <c r="R34" s="92"/>
    </row>
    <row r="35" spans="1:23" s="154" customFormat="1" ht="28">
      <c r="A35" s="83" t="s">
        <v>586</v>
      </c>
      <c r="B35" s="43" t="s">
        <v>17</v>
      </c>
      <c r="C35" s="39" t="s">
        <v>50</v>
      </c>
      <c r="D35" s="39">
        <v>2009</v>
      </c>
      <c r="E35" s="39">
        <v>2010</v>
      </c>
      <c r="F35" s="39">
        <v>2011</v>
      </c>
      <c r="G35" s="39">
        <v>2012</v>
      </c>
      <c r="H35" s="39">
        <v>2013</v>
      </c>
      <c r="I35" s="39">
        <v>2014</v>
      </c>
      <c r="J35" s="39">
        <v>2015</v>
      </c>
      <c r="K35" s="39">
        <v>2016</v>
      </c>
      <c r="L35" s="39">
        <v>2017</v>
      </c>
      <c r="M35" s="39">
        <v>2018</v>
      </c>
      <c r="N35" s="128" t="s">
        <v>260</v>
      </c>
      <c r="O35" s="129" t="s">
        <v>51</v>
      </c>
      <c r="P35" s="127" t="s">
        <v>339</v>
      </c>
      <c r="Q35" s="94" t="s">
        <v>110</v>
      </c>
      <c r="R35" s="94" t="s">
        <v>51</v>
      </c>
      <c r="S35" s="76"/>
    </row>
    <row r="36" spans="1:23" s="154" customFormat="1" ht="130" customHeight="1">
      <c r="A36" s="149" t="s">
        <v>2</v>
      </c>
      <c r="B36" s="151" t="s">
        <v>22</v>
      </c>
      <c r="C36" s="45" t="s">
        <v>89</v>
      </c>
      <c r="D36" s="475" t="s">
        <v>338</v>
      </c>
      <c r="E36" s="476"/>
      <c r="F36" s="476"/>
      <c r="G36" s="476"/>
      <c r="H36" s="476"/>
      <c r="I36" s="476"/>
      <c r="J36" s="477"/>
      <c r="K36" s="45">
        <v>493</v>
      </c>
      <c r="L36" s="46">
        <v>2754</v>
      </c>
      <c r="M36" s="45">
        <v>586</v>
      </c>
      <c r="N36" s="45" t="s">
        <v>231</v>
      </c>
      <c r="O36" s="141" t="s">
        <v>6</v>
      </c>
      <c r="P36" s="45"/>
      <c r="Q36" s="141" t="s">
        <v>88</v>
      </c>
      <c r="R36" s="141" t="s">
        <v>6</v>
      </c>
      <c r="S36" s="34"/>
    </row>
    <row r="37" spans="1:23" s="154" customFormat="1" ht="150" customHeight="1">
      <c r="A37" s="506" t="s">
        <v>267</v>
      </c>
      <c r="B37" s="151" t="s">
        <v>22</v>
      </c>
      <c r="C37" s="45" t="s">
        <v>293</v>
      </c>
      <c r="D37" s="55">
        <f>4025</f>
        <v>4025</v>
      </c>
      <c r="E37" s="55">
        <f>3554</f>
        <v>3554</v>
      </c>
      <c r="F37" s="55">
        <f>3075</f>
        <v>3075</v>
      </c>
      <c r="G37" s="55">
        <f>3846</f>
        <v>3846</v>
      </c>
      <c r="H37" s="55">
        <f>2036</f>
        <v>2036</v>
      </c>
      <c r="I37" s="55">
        <f>2359</f>
        <v>2359</v>
      </c>
      <c r="J37" s="55">
        <v>2379</v>
      </c>
      <c r="K37" s="475" t="s">
        <v>338</v>
      </c>
      <c r="L37" s="476"/>
      <c r="M37" s="477"/>
      <c r="N37" s="45" t="s">
        <v>291</v>
      </c>
      <c r="O37" s="141" t="s">
        <v>6</v>
      </c>
      <c r="P37" s="45" t="s">
        <v>340</v>
      </c>
      <c r="Q37" s="141"/>
      <c r="R37" s="141" t="s">
        <v>6</v>
      </c>
      <c r="S37" s="34"/>
    </row>
    <row r="38" spans="1:23" s="154" customFormat="1" ht="161.5" customHeight="1">
      <c r="A38" s="508"/>
      <c r="B38" s="151" t="s">
        <v>22</v>
      </c>
      <c r="C38" s="45" t="s">
        <v>288</v>
      </c>
      <c r="D38" s="55">
        <f>8832</f>
        <v>8832</v>
      </c>
      <c r="E38" s="55">
        <f>7544</f>
        <v>7544</v>
      </c>
      <c r="F38" s="55">
        <f>6403</f>
        <v>6403</v>
      </c>
      <c r="G38" s="55">
        <f>1708</f>
        <v>1708</v>
      </c>
      <c r="H38" s="55">
        <f>563</f>
        <v>563</v>
      </c>
      <c r="I38" s="55">
        <f>509</f>
        <v>509</v>
      </c>
      <c r="J38" s="55" t="s">
        <v>219</v>
      </c>
      <c r="K38" s="475" t="s">
        <v>338</v>
      </c>
      <c r="L38" s="476"/>
      <c r="M38" s="477"/>
      <c r="N38" s="45" t="s">
        <v>289</v>
      </c>
      <c r="O38" s="141" t="s">
        <v>6</v>
      </c>
      <c r="P38" s="45" t="s">
        <v>340</v>
      </c>
      <c r="Q38" s="141"/>
      <c r="R38" s="141" t="s">
        <v>6</v>
      </c>
      <c r="S38" s="34"/>
    </row>
    <row r="39" spans="1:23" s="154" customFormat="1" ht="154">
      <c r="A39" s="149" t="s">
        <v>3</v>
      </c>
      <c r="B39" s="151" t="s">
        <v>22</v>
      </c>
      <c r="C39" s="45" t="s">
        <v>90</v>
      </c>
      <c r="D39" s="475" t="s">
        <v>338</v>
      </c>
      <c r="E39" s="476"/>
      <c r="F39" s="476"/>
      <c r="G39" s="476"/>
      <c r="H39" s="476"/>
      <c r="I39" s="476"/>
      <c r="J39" s="477"/>
      <c r="K39" s="475" t="s">
        <v>610</v>
      </c>
      <c r="L39" s="476"/>
      <c r="M39" s="477"/>
      <c r="N39" s="45" t="s">
        <v>290</v>
      </c>
      <c r="O39" s="141" t="s">
        <v>6</v>
      </c>
      <c r="P39" s="45"/>
      <c r="Q39" s="141" t="s">
        <v>91</v>
      </c>
      <c r="R39" s="141" t="s">
        <v>6</v>
      </c>
      <c r="S39" s="34"/>
    </row>
    <row r="40" spans="1:23" s="154" customFormat="1">
      <c r="B40" s="12"/>
      <c r="C40" s="33"/>
      <c r="D40" s="33"/>
      <c r="E40" s="33"/>
      <c r="F40" s="33"/>
      <c r="G40" s="33"/>
      <c r="H40" s="33"/>
      <c r="I40" s="33"/>
      <c r="J40" s="33"/>
      <c r="K40" s="33"/>
      <c r="L40" s="33"/>
      <c r="M40" s="33"/>
      <c r="N40" s="33"/>
      <c r="O40" s="31"/>
      <c r="P40" s="33"/>
      <c r="Q40" s="31"/>
      <c r="R40" s="31"/>
      <c r="S40" s="20"/>
      <c r="T40" s="20"/>
      <c r="U40" s="20"/>
      <c r="V40" s="20"/>
      <c r="W40" s="20"/>
    </row>
    <row r="41" spans="1:23" s="154" customFormat="1" ht="40.5" customHeight="1">
      <c r="A41" s="326" t="s">
        <v>15</v>
      </c>
      <c r="B41" s="326"/>
      <c r="C41" s="326"/>
      <c r="D41" s="299" t="s">
        <v>303</v>
      </c>
      <c r="E41" s="344"/>
      <c r="F41" s="344"/>
      <c r="G41" s="344"/>
      <c r="H41" s="344"/>
      <c r="I41" s="344"/>
      <c r="J41" s="344"/>
      <c r="K41" s="344"/>
      <c r="L41" s="344"/>
      <c r="M41" s="309"/>
      <c r="N41" s="92"/>
      <c r="O41" s="100"/>
      <c r="P41" s="74"/>
      <c r="Q41" s="100"/>
      <c r="R41" s="100"/>
    </row>
    <row r="42" spans="1:23" s="154" customFormat="1" ht="14.25" customHeight="1">
      <c r="A42" s="345"/>
      <c r="B42" s="346"/>
      <c r="C42" s="351"/>
      <c r="D42" s="465" t="s">
        <v>234</v>
      </c>
      <c r="E42" s="466"/>
      <c r="F42" s="466"/>
      <c r="G42" s="466"/>
      <c r="H42" s="466"/>
      <c r="I42" s="466"/>
      <c r="J42" s="466"/>
      <c r="K42" s="466"/>
      <c r="L42" s="466"/>
      <c r="M42" s="467"/>
      <c r="N42" s="92"/>
      <c r="O42" s="92"/>
      <c r="P42" s="12"/>
      <c r="Q42" s="92"/>
      <c r="R42" s="92"/>
    </row>
    <row r="43" spans="1:23" s="154" customFormat="1" ht="29.15" customHeight="1">
      <c r="A43" s="302" t="s">
        <v>26</v>
      </c>
      <c r="B43" s="302"/>
      <c r="C43" s="302"/>
      <c r="D43" s="468"/>
      <c r="E43" s="469"/>
      <c r="F43" s="469"/>
      <c r="G43" s="469"/>
      <c r="H43" s="469"/>
      <c r="I43" s="469"/>
      <c r="J43" s="469"/>
      <c r="K43" s="469"/>
      <c r="L43" s="469"/>
      <c r="M43" s="470"/>
      <c r="N43" s="92"/>
      <c r="O43" s="92"/>
      <c r="P43" s="12"/>
      <c r="Q43" s="92"/>
      <c r="R43" s="92"/>
    </row>
    <row r="44" spans="1:23" s="154" customFormat="1" ht="28">
      <c r="A44" s="83" t="s">
        <v>586</v>
      </c>
      <c r="B44" s="43" t="s">
        <v>17</v>
      </c>
      <c r="C44" s="39" t="s">
        <v>50</v>
      </c>
      <c r="D44" s="39">
        <v>2009</v>
      </c>
      <c r="E44" s="39">
        <v>2010</v>
      </c>
      <c r="F44" s="39">
        <v>2011</v>
      </c>
      <c r="G44" s="39">
        <v>2012</v>
      </c>
      <c r="H44" s="39">
        <v>2013</v>
      </c>
      <c r="I44" s="39">
        <v>2014</v>
      </c>
      <c r="J44" s="39">
        <v>2015</v>
      </c>
      <c r="K44" s="39">
        <v>2016</v>
      </c>
      <c r="L44" s="39">
        <v>2017</v>
      </c>
      <c r="M44" s="39">
        <v>2018</v>
      </c>
      <c r="N44" s="128" t="s">
        <v>260</v>
      </c>
      <c r="O44" s="129" t="s">
        <v>51</v>
      </c>
      <c r="P44" s="127" t="s">
        <v>339</v>
      </c>
      <c r="Q44" s="94" t="s">
        <v>110</v>
      </c>
      <c r="R44" s="94" t="s">
        <v>51</v>
      </c>
      <c r="S44" s="76"/>
    </row>
    <row r="45" spans="1:23" s="154" customFormat="1" ht="70">
      <c r="A45" s="531" t="s">
        <v>267</v>
      </c>
      <c r="B45" s="149" t="s">
        <v>28</v>
      </c>
      <c r="C45" s="45" t="s">
        <v>74</v>
      </c>
      <c r="D45" s="46">
        <v>117495</v>
      </c>
      <c r="E45" s="46">
        <v>144195</v>
      </c>
      <c r="F45" s="46">
        <v>148750</v>
      </c>
      <c r="G45" s="46">
        <v>119505</v>
      </c>
      <c r="H45" s="46">
        <v>19980</v>
      </c>
      <c r="I45" s="46">
        <v>17976</v>
      </c>
      <c r="J45" s="46">
        <v>18510</v>
      </c>
      <c r="K45" s="46">
        <v>18809</v>
      </c>
      <c r="L45" s="46">
        <v>20520</v>
      </c>
      <c r="M45" s="46">
        <v>15979</v>
      </c>
      <c r="N45" s="45" t="s">
        <v>232</v>
      </c>
      <c r="O45" s="141" t="s">
        <v>6</v>
      </c>
      <c r="P45" s="45"/>
      <c r="Q45" s="141" t="s">
        <v>351</v>
      </c>
      <c r="R45" s="141" t="s">
        <v>6</v>
      </c>
      <c r="S45" s="33"/>
    </row>
    <row r="46" spans="1:23" s="154" customFormat="1" ht="42">
      <c r="A46" s="532"/>
      <c r="B46" s="523" t="s">
        <v>29</v>
      </c>
      <c r="C46" s="45" t="s">
        <v>75</v>
      </c>
      <c r="D46" s="45">
        <v>867</v>
      </c>
      <c r="E46" s="45">
        <v>502</v>
      </c>
      <c r="F46" s="45">
        <v>420</v>
      </c>
      <c r="G46" s="45">
        <v>543</v>
      </c>
      <c r="H46" s="45">
        <v>409</v>
      </c>
      <c r="I46" s="45">
        <v>347</v>
      </c>
      <c r="J46" s="475" t="s">
        <v>610</v>
      </c>
      <c r="K46" s="476"/>
      <c r="L46" s="476"/>
      <c r="M46" s="477"/>
      <c r="N46" s="45" t="s">
        <v>233</v>
      </c>
      <c r="O46" s="141" t="s">
        <v>6</v>
      </c>
      <c r="P46" s="45"/>
      <c r="Q46" s="141" t="s">
        <v>76</v>
      </c>
      <c r="R46" s="141" t="s">
        <v>6</v>
      </c>
      <c r="S46" s="20"/>
    </row>
    <row r="47" spans="1:23" s="154" customFormat="1" ht="112">
      <c r="A47" s="532"/>
      <c r="B47" s="523"/>
      <c r="C47" s="45" t="s">
        <v>77</v>
      </c>
      <c r="D47" s="46">
        <v>131668</v>
      </c>
      <c r="E47" s="46">
        <v>134346</v>
      </c>
      <c r="F47" s="46">
        <v>126987</v>
      </c>
      <c r="G47" s="46">
        <v>115421</v>
      </c>
      <c r="H47" s="46">
        <v>3694</v>
      </c>
      <c r="I47" s="46">
        <v>3315</v>
      </c>
      <c r="J47" s="46">
        <v>3316</v>
      </c>
      <c r="K47" s="46">
        <v>3381</v>
      </c>
      <c r="L47" s="46">
        <v>3396</v>
      </c>
      <c r="M47" s="46">
        <v>3463</v>
      </c>
      <c r="N47" s="45" t="s">
        <v>235</v>
      </c>
      <c r="O47" s="141" t="s">
        <v>6</v>
      </c>
      <c r="P47" s="45"/>
      <c r="Q47" s="141" t="s">
        <v>78</v>
      </c>
      <c r="R47" s="141" t="s">
        <v>6</v>
      </c>
      <c r="S47" s="20"/>
    </row>
    <row r="48" spans="1:23" s="154" customFormat="1" ht="130.5" customHeight="1">
      <c r="A48" s="532"/>
      <c r="B48" s="523" t="s">
        <v>7</v>
      </c>
      <c r="C48" s="45" t="s">
        <v>79</v>
      </c>
      <c r="D48" s="46">
        <v>42255</v>
      </c>
      <c r="E48" s="46">
        <v>105156</v>
      </c>
      <c r="F48" s="46">
        <v>85314</v>
      </c>
      <c r="G48" s="46">
        <v>58616</v>
      </c>
      <c r="H48" s="46">
        <v>42774</v>
      </c>
      <c r="I48" s="46">
        <v>39089</v>
      </c>
      <c r="J48" s="46">
        <v>31952</v>
      </c>
      <c r="K48" s="46">
        <v>34569</v>
      </c>
      <c r="L48" s="46">
        <v>28631</v>
      </c>
      <c r="M48" s="46">
        <v>22771</v>
      </c>
      <c r="N48" s="45" t="s">
        <v>276</v>
      </c>
      <c r="O48" s="141" t="s">
        <v>9</v>
      </c>
      <c r="P48" s="506" t="s">
        <v>341</v>
      </c>
      <c r="Q48" s="141" t="s">
        <v>80</v>
      </c>
      <c r="R48" s="141" t="s">
        <v>9</v>
      </c>
      <c r="S48" s="33"/>
    </row>
    <row r="49" spans="1:23" s="154" customFormat="1" ht="112">
      <c r="A49" s="532"/>
      <c r="B49" s="523"/>
      <c r="C49" s="61" t="s">
        <v>83</v>
      </c>
      <c r="D49" s="46">
        <v>51041</v>
      </c>
      <c r="E49" s="46">
        <v>50711</v>
      </c>
      <c r="F49" s="46">
        <v>62663</v>
      </c>
      <c r="G49" s="46">
        <v>311178</v>
      </c>
      <c r="H49" s="46">
        <v>809827</v>
      </c>
      <c r="I49" s="46">
        <v>231569</v>
      </c>
      <c r="J49" s="46">
        <v>287690</v>
      </c>
      <c r="K49" s="46">
        <v>50616</v>
      </c>
      <c r="L49" s="46">
        <v>982452</v>
      </c>
      <c r="M49" s="46">
        <v>751101</v>
      </c>
      <c r="N49" s="45" t="s">
        <v>236</v>
      </c>
      <c r="O49" s="141" t="s">
        <v>9</v>
      </c>
      <c r="P49" s="507"/>
      <c r="Q49" s="141" t="s">
        <v>353</v>
      </c>
      <c r="R49" s="141" t="s">
        <v>9</v>
      </c>
      <c r="S49" s="33"/>
    </row>
    <row r="50" spans="1:23" s="154" customFormat="1" ht="140">
      <c r="A50" s="532"/>
      <c r="B50" s="523"/>
      <c r="C50" s="45" t="s">
        <v>81</v>
      </c>
      <c r="D50" s="46">
        <v>122319</v>
      </c>
      <c r="E50" s="46">
        <v>83850</v>
      </c>
      <c r="F50" s="46">
        <v>66615</v>
      </c>
      <c r="G50" s="46">
        <v>35700</v>
      </c>
      <c r="H50" s="46">
        <v>11574</v>
      </c>
      <c r="I50" s="46">
        <v>2634</v>
      </c>
      <c r="J50" s="46">
        <v>3464</v>
      </c>
      <c r="K50" s="46">
        <v>5480</v>
      </c>
      <c r="L50" s="46">
        <v>4878</v>
      </c>
      <c r="M50" s="46">
        <v>3869</v>
      </c>
      <c r="N50" s="45" t="s">
        <v>237</v>
      </c>
      <c r="O50" s="141" t="s">
        <v>9</v>
      </c>
      <c r="P50" s="508"/>
      <c r="Q50" s="141" t="s">
        <v>82</v>
      </c>
      <c r="R50" s="141" t="s">
        <v>9</v>
      </c>
      <c r="S50" s="33"/>
    </row>
    <row r="51" spans="1:23" s="154" customFormat="1" ht="45" customHeight="1">
      <c r="A51" s="532"/>
      <c r="B51" s="150" t="s">
        <v>27</v>
      </c>
      <c r="C51" s="61" t="s">
        <v>84</v>
      </c>
      <c r="D51" s="46">
        <v>516380</v>
      </c>
      <c r="E51" s="46">
        <v>533748</v>
      </c>
      <c r="F51" s="46">
        <v>445808</v>
      </c>
      <c r="G51" s="46">
        <v>388773</v>
      </c>
      <c r="H51" s="46">
        <v>341956</v>
      </c>
      <c r="I51" s="46">
        <v>398133</v>
      </c>
      <c r="J51" s="46">
        <v>365563</v>
      </c>
      <c r="K51" s="46">
        <v>505744</v>
      </c>
      <c r="L51" s="46">
        <v>514455</v>
      </c>
      <c r="M51" s="46">
        <v>509863</v>
      </c>
      <c r="N51" s="45" t="s">
        <v>238</v>
      </c>
      <c r="O51" s="141" t="s">
        <v>9</v>
      </c>
      <c r="P51" s="45"/>
      <c r="Q51" s="141" t="s">
        <v>355</v>
      </c>
      <c r="R51" s="141" t="s">
        <v>9</v>
      </c>
      <c r="S51" s="33"/>
    </row>
    <row r="52" spans="1:23" s="154" customFormat="1" ht="126">
      <c r="A52" s="532"/>
      <c r="B52" s="150" t="s">
        <v>32</v>
      </c>
      <c r="C52" s="45" t="s">
        <v>85</v>
      </c>
      <c r="D52" s="46">
        <v>5609</v>
      </c>
      <c r="E52" s="46">
        <v>2548</v>
      </c>
      <c r="F52" s="46">
        <v>39049</v>
      </c>
      <c r="G52" s="46">
        <v>2017</v>
      </c>
      <c r="H52" s="46">
        <v>3294</v>
      </c>
      <c r="I52" s="46">
        <v>1746</v>
      </c>
      <c r="J52" s="46">
        <v>3481</v>
      </c>
      <c r="K52" s="46">
        <v>3132</v>
      </c>
      <c r="L52" s="475" t="s">
        <v>610</v>
      </c>
      <c r="M52" s="477"/>
      <c r="N52" s="226" t="s">
        <v>239</v>
      </c>
      <c r="O52" s="141" t="s">
        <v>9</v>
      </c>
      <c r="P52" s="45"/>
      <c r="Q52" s="141" t="s">
        <v>86</v>
      </c>
      <c r="R52" s="141" t="s">
        <v>9</v>
      </c>
      <c r="S52" s="77"/>
    </row>
    <row r="53" spans="1:23" s="154" customFormat="1" ht="112">
      <c r="A53" s="533"/>
      <c r="B53" s="150" t="s">
        <v>178</v>
      </c>
      <c r="C53" s="45" t="s">
        <v>87</v>
      </c>
      <c r="D53" s="46">
        <v>2508</v>
      </c>
      <c r="E53" s="46">
        <v>2749</v>
      </c>
      <c r="F53" s="46">
        <v>2083</v>
      </c>
      <c r="G53" s="46">
        <v>2784</v>
      </c>
      <c r="H53" s="46">
        <v>1223</v>
      </c>
      <c r="I53" s="475" t="s">
        <v>610</v>
      </c>
      <c r="J53" s="476"/>
      <c r="K53" s="476"/>
      <c r="L53" s="476"/>
      <c r="M53" s="477"/>
      <c r="N53" s="45" t="s">
        <v>240</v>
      </c>
      <c r="O53" s="141" t="s">
        <v>9</v>
      </c>
      <c r="P53" s="45"/>
      <c r="Q53" s="141" t="s">
        <v>357</v>
      </c>
      <c r="R53" s="141" t="s">
        <v>9</v>
      </c>
      <c r="S53" s="20"/>
    </row>
    <row r="54" spans="1:23" s="154" customFormat="1">
      <c r="A54" s="10"/>
      <c r="B54" s="14"/>
      <c r="C54" s="32"/>
      <c r="D54" s="33"/>
      <c r="E54" s="32"/>
      <c r="F54" s="32"/>
      <c r="G54" s="32"/>
      <c r="H54" s="32"/>
      <c r="I54" s="32"/>
      <c r="J54" s="32"/>
      <c r="K54" s="32"/>
      <c r="L54" s="32"/>
      <c r="M54" s="32"/>
      <c r="N54" s="32"/>
      <c r="O54" s="31"/>
      <c r="P54" s="32"/>
      <c r="Q54" s="31"/>
      <c r="R54" s="31"/>
      <c r="S54" s="20"/>
      <c r="T54" s="20"/>
      <c r="U54" s="20"/>
      <c r="V54" s="20"/>
      <c r="W54" s="20"/>
    </row>
    <row r="55" spans="1:23" s="154" customFormat="1" ht="29.15" customHeight="1">
      <c r="A55" s="326" t="s">
        <v>15</v>
      </c>
      <c r="B55" s="326"/>
      <c r="C55" s="326"/>
      <c r="D55" s="299" t="s">
        <v>303</v>
      </c>
      <c r="E55" s="344"/>
      <c r="F55" s="344"/>
      <c r="G55" s="344"/>
      <c r="H55" s="344"/>
      <c r="I55" s="344"/>
      <c r="J55" s="344"/>
      <c r="K55" s="344"/>
      <c r="L55" s="344"/>
      <c r="M55" s="309"/>
      <c r="N55" s="93"/>
      <c r="O55" s="102"/>
      <c r="P55" s="74"/>
      <c r="Q55" s="102"/>
      <c r="R55" s="102"/>
    </row>
    <row r="56" spans="1:23" s="154" customFormat="1" ht="14.25" customHeight="1">
      <c r="A56" s="345"/>
      <c r="B56" s="346"/>
      <c r="C56" s="351"/>
      <c r="D56" s="465" t="s">
        <v>243</v>
      </c>
      <c r="E56" s="466"/>
      <c r="F56" s="466"/>
      <c r="G56" s="466"/>
      <c r="H56" s="466"/>
      <c r="I56" s="466"/>
      <c r="J56" s="466"/>
      <c r="K56" s="466"/>
      <c r="L56" s="466"/>
      <c r="M56" s="467"/>
      <c r="N56" s="93"/>
      <c r="O56" s="93"/>
      <c r="P56" s="12"/>
      <c r="Q56" s="93"/>
      <c r="R56" s="93"/>
    </row>
    <row r="57" spans="1:23" s="154" customFormat="1" ht="32.5" customHeight="1">
      <c r="A57" s="302" t="s">
        <v>47</v>
      </c>
      <c r="B57" s="302"/>
      <c r="C57" s="302"/>
      <c r="D57" s="468"/>
      <c r="E57" s="469"/>
      <c r="F57" s="469"/>
      <c r="G57" s="469"/>
      <c r="H57" s="469"/>
      <c r="I57" s="469"/>
      <c r="J57" s="469"/>
      <c r="K57" s="469"/>
      <c r="L57" s="469"/>
      <c r="M57" s="470"/>
      <c r="N57" s="93"/>
      <c r="O57" s="93"/>
      <c r="P57" s="12"/>
      <c r="Q57" s="93"/>
      <c r="R57" s="93"/>
    </row>
    <row r="58" spans="1:23" s="154" customFormat="1" ht="35.25" customHeight="1">
      <c r="A58" s="83" t="s">
        <v>586</v>
      </c>
      <c r="B58" s="43" t="s">
        <v>17</v>
      </c>
      <c r="C58" s="39" t="s">
        <v>50</v>
      </c>
      <c r="D58" s="39">
        <v>2009</v>
      </c>
      <c r="E58" s="39">
        <v>2010</v>
      </c>
      <c r="F58" s="39">
        <v>2011</v>
      </c>
      <c r="G58" s="39">
        <v>2012</v>
      </c>
      <c r="H58" s="39">
        <v>2013</v>
      </c>
      <c r="I58" s="39">
        <v>2014</v>
      </c>
      <c r="J58" s="39">
        <v>2015</v>
      </c>
      <c r="K58" s="39">
        <v>2016</v>
      </c>
      <c r="L58" s="39">
        <v>2017</v>
      </c>
      <c r="M58" s="39">
        <v>2018</v>
      </c>
      <c r="N58" s="128" t="s">
        <v>260</v>
      </c>
      <c r="O58" s="129" t="s">
        <v>51</v>
      </c>
      <c r="P58" s="127" t="s">
        <v>339</v>
      </c>
      <c r="Q58" s="103" t="s">
        <v>110</v>
      </c>
      <c r="R58" s="103" t="s">
        <v>51</v>
      </c>
      <c r="S58" s="76"/>
    </row>
    <row r="59" spans="1:23" s="154" customFormat="1" ht="28">
      <c r="A59" s="531" t="s">
        <v>267</v>
      </c>
      <c r="B59" s="527" t="s">
        <v>31</v>
      </c>
      <c r="C59" s="45" t="s">
        <v>95</v>
      </c>
      <c r="D59" s="45">
        <v>0</v>
      </c>
      <c r="E59" s="45">
        <v>0</v>
      </c>
      <c r="F59" s="45">
        <v>0</v>
      </c>
      <c r="G59" s="45">
        <v>0</v>
      </c>
      <c r="H59" s="45">
        <v>0</v>
      </c>
      <c r="I59" s="45">
        <v>0</v>
      </c>
      <c r="J59" s="45">
        <v>0</v>
      </c>
      <c r="K59" s="45">
        <v>0</v>
      </c>
      <c r="L59" s="45">
        <v>0</v>
      </c>
      <c r="M59" s="45">
        <v>0</v>
      </c>
      <c r="N59" s="45" t="s">
        <v>244</v>
      </c>
      <c r="O59" s="221" t="s">
        <v>96</v>
      </c>
      <c r="P59" s="45"/>
      <c r="Q59" s="141" t="s">
        <v>94</v>
      </c>
      <c r="R59" s="141" t="s">
        <v>96</v>
      </c>
      <c r="S59" s="20"/>
    </row>
    <row r="60" spans="1:23" s="154" customFormat="1" ht="29.25" customHeight="1">
      <c r="A60" s="532"/>
      <c r="B60" s="527"/>
      <c r="C60" s="45" t="s">
        <v>98</v>
      </c>
      <c r="D60" s="45">
        <v>0</v>
      </c>
      <c r="E60" s="45">
        <v>0</v>
      </c>
      <c r="F60" s="45">
        <v>0</v>
      </c>
      <c r="G60" s="45">
        <v>0</v>
      </c>
      <c r="H60" s="45">
        <v>0</v>
      </c>
      <c r="I60" s="45">
        <v>0</v>
      </c>
      <c r="J60" s="45">
        <v>0</v>
      </c>
      <c r="K60" s="45">
        <v>0</v>
      </c>
      <c r="L60" s="45">
        <v>0</v>
      </c>
      <c r="M60" s="45">
        <v>0</v>
      </c>
      <c r="N60" s="45" t="s">
        <v>245</v>
      </c>
      <c r="O60" s="221" t="s">
        <v>96</v>
      </c>
      <c r="P60" s="45"/>
      <c r="Q60" s="141" t="s">
        <v>97</v>
      </c>
      <c r="R60" s="141" t="s">
        <v>96</v>
      </c>
      <c r="S60" s="20"/>
    </row>
    <row r="61" spans="1:23" s="154" customFormat="1" ht="28">
      <c r="A61" s="532"/>
      <c r="B61" s="527"/>
      <c r="C61" s="45" t="s">
        <v>100</v>
      </c>
      <c r="D61" s="45">
        <v>0</v>
      </c>
      <c r="E61" s="45">
        <v>0</v>
      </c>
      <c r="F61" s="45">
        <v>0</v>
      </c>
      <c r="G61" s="45">
        <v>0</v>
      </c>
      <c r="H61" s="45">
        <v>0</v>
      </c>
      <c r="I61" s="45">
        <v>0</v>
      </c>
      <c r="J61" s="45">
        <v>0</v>
      </c>
      <c r="K61" s="45">
        <v>0</v>
      </c>
      <c r="L61" s="45">
        <v>0</v>
      </c>
      <c r="M61" s="45">
        <v>0</v>
      </c>
      <c r="N61" s="45" t="s">
        <v>246</v>
      </c>
      <c r="O61" s="221" t="s">
        <v>96</v>
      </c>
      <c r="P61" s="45"/>
      <c r="Q61" s="141" t="s">
        <v>99</v>
      </c>
      <c r="R61" s="141" t="s">
        <v>96</v>
      </c>
      <c r="S61" s="33"/>
    </row>
    <row r="62" spans="1:23" s="154" customFormat="1" ht="70">
      <c r="A62" s="533"/>
      <c r="B62" s="149" t="s">
        <v>48</v>
      </c>
      <c r="C62" s="45" t="s">
        <v>104</v>
      </c>
      <c r="D62" s="478" t="s">
        <v>338</v>
      </c>
      <c r="E62" s="479"/>
      <c r="F62" s="479"/>
      <c r="G62" s="479"/>
      <c r="H62" s="479"/>
      <c r="I62" s="479"/>
      <c r="J62" s="479"/>
      <c r="K62" s="479"/>
      <c r="L62" s="479"/>
      <c r="M62" s="480"/>
      <c r="N62" s="45" t="s">
        <v>300</v>
      </c>
      <c r="O62" s="221" t="s">
        <v>46</v>
      </c>
      <c r="P62" s="45"/>
      <c r="Q62" s="141" t="s">
        <v>103</v>
      </c>
      <c r="R62" s="141" t="s">
        <v>46</v>
      </c>
      <c r="S62" s="34"/>
    </row>
    <row r="63" spans="1:23" s="154" customFormat="1" ht="28" hidden="1">
      <c r="A63" s="149"/>
      <c r="B63" s="60" t="s">
        <v>49</v>
      </c>
      <c r="C63" s="41"/>
      <c r="D63" s="146"/>
      <c r="E63" s="41"/>
      <c r="F63" s="41"/>
      <c r="G63" s="41"/>
      <c r="H63" s="41"/>
      <c r="I63" s="41"/>
      <c r="J63" s="41"/>
      <c r="K63" s="41"/>
      <c r="L63" s="41"/>
      <c r="M63" s="41"/>
      <c r="N63" s="41"/>
      <c r="O63" s="101"/>
      <c r="P63" s="41"/>
      <c r="Q63" s="144"/>
      <c r="R63" s="101"/>
      <c r="S63" s="20"/>
    </row>
    <row r="64" spans="1:23" s="154" customFormat="1">
      <c r="B64" s="13"/>
      <c r="C64" s="20"/>
      <c r="D64" s="13"/>
      <c r="E64" s="20"/>
      <c r="F64" s="20"/>
      <c r="G64" s="20"/>
      <c r="H64" s="20"/>
      <c r="I64" s="20"/>
      <c r="J64" s="20"/>
      <c r="K64" s="20"/>
      <c r="L64" s="20"/>
      <c r="M64" s="20"/>
      <c r="N64" s="20"/>
      <c r="O64" s="104"/>
      <c r="P64" s="20"/>
      <c r="Q64" s="104"/>
      <c r="R64" s="104"/>
      <c r="S64" s="20"/>
      <c r="T64" s="20"/>
      <c r="U64" s="20"/>
      <c r="V64" s="20"/>
      <c r="W64" s="20"/>
    </row>
    <row r="65" spans="1:23" s="154" customFormat="1" ht="56.15" customHeight="1">
      <c r="A65" s="326" t="s">
        <v>15</v>
      </c>
      <c r="B65" s="326"/>
      <c r="C65" s="326"/>
      <c r="D65" s="287" t="s">
        <v>304</v>
      </c>
      <c r="E65" s="287"/>
      <c r="F65" s="287"/>
      <c r="G65" s="287"/>
      <c r="H65" s="287"/>
      <c r="I65" s="287"/>
      <c r="J65" s="287"/>
      <c r="K65" s="287"/>
      <c r="L65" s="287"/>
      <c r="M65" s="287"/>
      <c r="N65" s="93"/>
      <c r="O65" s="91"/>
      <c r="P65" s="74"/>
      <c r="Q65" s="91"/>
      <c r="R65" s="91"/>
    </row>
    <row r="66" spans="1:23" s="154" customFormat="1" ht="20.5" customHeight="1">
      <c r="A66" s="345"/>
      <c r="B66" s="346"/>
      <c r="C66" s="351"/>
      <c r="D66" s="465" t="s">
        <v>249</v>
      </c>
      <c r="E66" s="466"/>
      <c r="F66" s="466"/>
      <c r="G66" s="466"/>
      <c r="H66" s="466"/>
      <c r="I66" s="466"/>
      <c r="J66" s="466"/>
      <c r="K66" s="466"/>
      <c r="L66" s="466"/>
      <c r="M66" s="467"/>
      <c r="N66" s="93"/>
      <c r="O66" s="93"/>
      <c r="P66" s="12"/>
      <c r="Q66" s="93"/>
      <c r="R66" s="93"/>
    </row>
    <row r="67" spans="1:23" s="154" customFormat="1" ht="20.5" customHeight="1">
      <c r="A67" s="302" t="s">
        <v>33</v>
      </c>
      <c r="B67" s="302"/>
      <c r="C67" s="302"/>
      <c r="D67" s="468"/>
      <c r="E67" s="469"/>
      <c r="F67" s="469"/>
      <c r="G67" s="469"/>
      <c r="H67" s="469"/>
      <c r="I67" s="469"/>
      <c r="J67" s="469"/>
      <c r="K67" s="469"/>
      <c r="L67" s="469"/>
      <c r="M67" s="470"/>
      <c r="N67" s="93"/>
      <c r="O67" s="93"/>
      <c r="P67" s="12"/>
      <c r="Q67" s="93"/>
      <c r="R67" s="93"/>
    </row>
    <row r="68" spans="1:23" s="154" customFormat="1" ht="28">
      <c r="A68" s="83" t="s">
        <v>586</v>
      </c>
      <c r="B68" s="39" t="s">
        <v>17</v>
      </c>
      <c r="C68" s="39" t="s">
        <v>50</v>
      </c>
      <c r="D68" s="39">
        <v>2009</v>
      </c>
      <c r="E68" s="39">
        <v>2010</v>
      </c>
      <c r="F68" s="39">
        <v>2011</v>
      </c>
      <c r="G68" s="39">
        <v>2012</v>
      </c>
      <c r="H68" s="39">
        <v>2013</v>
      </c>
      <c r="I68" s="39">
        <v>2014</v>
      </c>
      <c r="J68" s="39">
        <v>2015</v>
      </c>
      <c r="K68" s="39">
        <v>2016</v>
      </c>
      <c r="L68" s="39">
        <v>2017</v>
      </c>
      <c r="M68" s="39">
        <v>2018</v>
      </c>
      <c r="N68" s="128" t="s">
        <v>260</v>
      </c>
      <c r="O68" s="129" t="s">
        <v>51</v>
      </c>
      <c r="P68" s="127" t="s">
        <v>339</v>
      </c>
      <c r="Q68" s="94" t="s">
        <v>110</v>
      </c>
      <c r="R68" s="94" t="s">
        <v>51</v>
      </c>
      <c r="S68" s="76"/>
    </row>
    <row r="69" spans="1:23" s="154" customFormat="1" ht="182">
      <c r="A69" s="531" t="s">
        <v>267</v>
      </c>
      <c r="B69" s="148" t="s">
        <v>34</v>
      </c>
      <c r="C69" s="39"/>
      <c r="D69" s="52">
        <v>10000</v>
      </c>
      <c r="E69" s="52">
        <v>10000</v>
      </c>
      <c r="F69" s="52">
        <v>9500</v>
      </c>
      <c r="G69" s="52">
        <v>9000</v>
      </c>
      <c r="H69" s="52">
        <v>27000</v>
      </c>
      <c r="I69" s="52">
        <v>42000</v>
      </c>
      <c r="J69" s="52">
        <v>59400</v>
      </c>
      <c r="K69" s="52">
        <v>63368</v>
      </c>
      <c r="L69" s="52">
        <v>74665</v>
      </c>
      <c r="M69" s="52">
        <v>81011</v>
      </c>
      <c r="N69" s="145" t="s">
        <v>531</v>
      </c>
      <c r="O69" s="106" t="s">
        <v>8</v>
      </c>
      <c r="P69" s="145" t="s">
        <v>529</v>
      </c>
      <c r="Q69" s="105"/>
      <c r="R69" s="106" t="s">
        <v>8</v>
      </c>
      <c r="S69" s="76"/>
    </row>
    <row r="70" spans="1:23" s="154" customFormat="1" ht="70">
      <c r="A70" s="532"/>
      <c r="B70" s="151" t="s">
        <v>34</v>
      </c>
      <c r="C70" s="45" t="s">
        <v>93</v>
      </c>
      <c r="D70" s="515" t="s">
        <v>338</v>
      </c>
      <c r="E70" s="516"/>
      <c r="F70" s="516"/>
      <c r="G70" s="516"/>
      <c r="H70" s="516"/>
      <c r="I70" s="516"/>
      <c r="J70" s="517"/>
      <c r="K70" s="529">
        <v>44163328</v>
      </c>
      <c r="L70" s="529">
        <v>46333666</v>
      </c>
      <c r="M70" s="529">
        <v>74933975</v>
      </c>
      <c r="N70" s="45" t="s">
        <v>247</v>
      </c>
      <c r="O70" s="221" t="s">
        <v>46</v>
      </c>
      <c r="P70" s="45"/>
      <c r="Q70" s="141" t="s">
        <v>359</v>
      </c>
      <c r="R70" s="141" t="s">
        <v>46</v>
      </c>
      <c r="S70" s="33"/>
    </row>
    <row r="71" spans="1:23" s="154" customFormat="1" ht="70">
      <c r="A71" s="532"/>
      <c r="B71" s="146" t="s">
        <v>35</v>
      </c>
      <c r="C71" s="45" t="s">
        <v>93</v>
      </c>
      <c r="D71" s="518"/>
      <c r="E71" s="519"/>
      <c r="F71" s="519"/>
      <c r="G71" s="519"/>
      <c r="H71" s="519"/>
      <c r="I71" s="519"/>
      <c r="J71" s="520"/>
      <c r="K71" s="530"/>
      <c r="L71" s="530"/>
      <c r="M71" s="530"/>
      <c r="N71" s="45" t="s">
        <v>247</v>
      </c>
      <c r="O71" s="221" t="s">
        <v>46</v>
      </c>
      <c r="P71" s="45"/>
      <c r="Q71" s="141" t="s">
        <v>359</v>
      </c>
      <c r="R71" s="141" t="s">
        <v>46</v>
      </c>
      <c r="S71" s="33"/>
    </row>
    <row r="72" spans="1:23" s="154" customFormat="1" ht="42">
      <c r="A72" s="533"/>
      <c r="B72" s="146" t="s">
        <v>10</v>
      </c>
      <c r="C72" s="45" t="s">
        <v>101</v>
      </c>
      <c r="D72" s="478" t="s">
        <v>610</v>
      </c>
      <c r="E72" s="479"/>
      <c r="F72" s="479"/>
      <c r="G72" s="479"/>
      <c r="H72" s="479"/>
      <c r="I72" s="479"/>
      <c r="J72" s="479"/>
      <c r="K72" s="479"/>
      <c r="L72" s="479"/>
      <c r="M72" s="480"/>
      <c r="N72" s="45" t="s">
        <v>248</v>
      </c>
      <c r="O72" s="221" t="s">
        <v>46</v>
      </c>
      <c r="P72" s="45"/>
      <c r="Q72" s="141" t="s">
        <v>102</v>
      </c>
      <c r="R72" s="141" t="s">
        <v>46</v>
      </c>
      <c r="S72" s="33"/>
    </row>
    <row r="73" spans="1:23" s="154" customFormat="1">
      <c r="A73" s="10"/>
      <c r="B73" s="11"/>
      <c r="C73" s="21"/>
      <c r="D73" s="11"/>
      <c r="E73" s="21"/>
      <c r="F73" s="21"/>
      <c r="G73" s="21"/>
      <c r="H73" s="21"/>
      <c r="I73" s="21"/>
      <c r="J73" s="21"/>
      <c r="K73" s="21"/>
      <c r="L73" s="21"/>
      <c r="M73" s="21"/>
      <c r="N73" s="21"/>
      <c r="O73" s="107"/>
      <c r="P73" s="21"/>
      <c r="Q73" s="107"/>
      <c r="R73" s="107"/>
      <c r="S73" s="20"/>
      <c r="T73" s="20"/>
      <c r="U73" s="20"/>
      <c r="V73" s="20"/>
      <c r="W73" s="20"/>
    </row>
    <row r="74" spans="1:23" s="154" customFormat="1" ht="70" customHeight="1">
      <c r="A74" s="326" t="s">
        <v>15</v>
      </c>
      <c r="B74" s="326"/>
      <c r="C74" s="326"/>
      <c r="D74" s="287" t="s">
        <v>304</v>
      </c>
      <c r="E74" s="287"/>
      <c r="F74" s="287"/>
      <c r="G74" s="287"/>
      <c r="H74" s="287"/>
      <c r="I74" s="287"/>
      <c r="J74" s="287"/>
      <c r="K74" s="287"/>
      <c r="L74" s="287"/>
      <c r="M74" s="287"/>
      <c r="N74" s="93"/>
    </row>
    <row r="75" spans="1:23" s="154" customFormat="1" ht="26.5" customHeight="1">
      <c r="A75" s="375"/>
      <c r="B75" s="376"/>
      <c r="C75" s="471"/>
      <c r="D75" s="465" t="s">
        <v>250</v>
      </c>
      <c r="E75" s="466"/>
      <c r="F75" s="466"/>
      <c r="G75" s="466"/>
      <c r="H75" s="466"/>
      <c r="I75" s="466"/>
      <c r="J75" s="466"/>
      <c r="K75" s="466"/>
      <c r="L75" s="466"/>
      <c r="M75" s="467"/>
      <c r="N75" s="93"/>
      <c r="O75" s="93"/>
      <c r="P75" s="12"/>
      <c r="Q75" s="93"/>
      <c r="R75" s="93"/>
    </row>
    <row r="76" spans="1:23" s="154" customFormat="1" ht="44.15" customHeight="1">
      <c r="A76" s="347" t="s">
        <v>37</v>
      </c>
      <c r="B76" s="348"/>
      <c r="C76" s="524"/>
      <c r="D76" s="468"/>
      <c r="E76" s="469"/>
      <c r="F76" s="469"/>
      <c r="G76" s="469"/>
      <c r="H76" s="469"/>
      <c r="I76" s="469"/>
      <c r="J76" s="469"/>
      <c r="K76" s="469"/>
      <c r="L76" s="469"/>
      <c r="M76" s="470"/>
      <c r="N76" s="93"/>
      <c r="O76" s="93"/>
      <c r="P76" s="12"/>
      <c r="Q76" s="93"/>
      <c r="R76" s="93"/>
    </row>
    <row r="77" spans="1:23" s="154" customFormat="1" ht="40" customHeight="1">
      <c r="A77" s="42" t="s">
        <v>204</v>
      </c>
      <c r="B77" s="43" t="s">
        <v>17</v>
      </c>
      <c r="C77" s="43" t="s">
        <v>50</v>
      </c>
      <c r="D77" s="43">
        <v>2009</v>
      </c>
      <c r="E77" s="43">
        <v>2010</v>
      </c>
      <c r="F77" s="43">
        <v>2011</v>
      </c>
      <c r="G77" s="43">
        <v>2012</v>
      </c>
      <c r="H77" s="43">
        <v>2013</v>
      </c>
      <c r="I77" s="43">
        <v>2014</v>
      </c>
      <c r="J77" s="43">
        <v>2015</v>
      </c>
      <c r="K77" s="43">
        <v>2016</v>
      </c>
      <c r="L77" s="43">
        <v>2017</v>
      </c>
      <c r="M77" s="43">
        <v>2018</v>
      </c>
      <c r="N77" s="128" t="s">
        <v>260</v>
      </c>
      <c r="O77" s="129" t="s">
        <v>51</v>
      </c>
      <c r="P77" s="127" t="s">
        <v>339</v>
      </c>
      <c r="Q77" s="94" t="s">
        <v>110</v>
      </c>
      <c r="R77" s="94" t="s">
        <v>51</v>
      </c>
      <c r="S77" s="76"/>
    </row>
    <row r="78" spans="1:23" s="154" customFormat="1" ht="42.65" customHeight="1">
      <c r="A78" s="44" t="s">
        <v>209</v>
      </c>
      <c r="B78" s="506" t="s">
        <v>292</v>
      </c>
      <c r="C78" s="149"/>
      <c r="D78" s="521">
        <v>244009</v>
      </c>
      <c r="E78" s="521">
        <v>155698</v>
      </c>
      <c r="F78" s="521">
        <v>182642</v>
      </c>
      <c r="G78" s="521">
        <v>167273</v>
      </c>
      <c r="H78" s="521">
        <v>243403</v>
      </c>
      <c r="I78" s="521">
        <v>279004</v>
      </c>
      <c r="J78" s="521">
        <v>328460</v>
      </c>
      <c r="K78" s="521">
        <v>141203</v>
      </c>
      <c r="L78" s="521">
        <v>140383</v>
      </c>
      <c r="M78" s="521">
        <v>177171</v>
      </c>
      <c r="N78" s="537" t="s">
        <v>295</v>
      </c>
      <c r="O78" s="540" t="s">
        <v>8</v>
      </c>
      <c r="P78" s="534" t="s">
        <v>532</v>
      </c>
      <c r="Q78" s="109"/>
      <c r="R78" s="109"/>
      <c r="S78" s="76"/>
    </row>
    <row r="79" spans="1:23" s="154" customFormat="1" ht="35.5" customHeight="1">
      <c r="A79" s="44" t="s">
        <v>210</v>
      </c>
      <c r="B79" s="507"/>
      <c r="C79" s="172"/>
      <c r="D79" s="521"/>
      <c r="E79" s="521"/>
      <c r="F79" s="521"/>
      <c r="G79" s="521"/>
      <c r="H79" s="521"/>
      <c r="I79" s="521"/>
      <c r="J79" s="521"/>
      <c r="K79" s="521"/>
      <c r="L79" s="521"/>
      <c r="M79" s="521"/>
      <c r="N79" s="538"/>
      <c r="O79" s="541"/>
      <c r="P79" s="535" t="s">
        <v>529</v>
      </c>
      <c r="Q79" s="109"/>
      <c r="R79" s="109"/>
      <c r="S79" s="76"/>
    </row>
    <row r="80" spans="1:23" s="154" customFormat="1" ht="41.5" customHeight="1">
      <c r="A80" s="40" t="s">
        <v>211</v>
      </c>
      <c r="B80" s="507"/>
      <c r="C80" s="149"/>
      <c r="D80" s="521"/>
      <c r="E80" s="521"/>
      <c r="F80" s="521"/>
      <c r="G80" s="521"/>
      <c r="H80" s="521"/>
      <c r="I80" s="521"/>
      <c r="J80" s="521"/>
      <c r="K80" s="521"/>
      <c r="L80" s="521"/>
      <c r="M80" s="521"/>
      <c r="N80" s="539"/>
      <c r="O80" s="542"/>
      <c r="P80" s="536" t="s">
        <v>529</v>
      </c>
      <c r="Q80" s="109"/>
      <c r="R80" s="109"/>
      <c r="S80" s="76"/>
    </row>
    <row r="81" spans="1:23" s="154" customFormat="1" ht="154">
      <c r="A81" s="40" t="s">
        <v>213</v>
      </c>
      <c r="B81" s="507"/>
      <c r="C81" s="172"/>
      <c r="D81" s="52">
        <v>5122</v>
      </c>
      <c r="E81" s="52">
        <v>9547</v>
      </c>
      <c r="F81" s="52">
        <v>30990</v>
      </c>
      <c r="G81" s="52">
        <v>85309</v>
      </c>
      <c r="H81" s="52">
        <v>145797</v>
      </c>
      <c r="I81" s="52">
        <v>141555</v>
      </c>
      <c r="J81" s="52">
        <v>154082</v>
      </c>
      <c r="K81" s="52">
        <v>146345</v>
      </c>
      <c r="L81" s="52">
        <v>173495</v>
      </c>
      <c r="M81" s="52">
        <v>173669</v>
      </c>
      <c r="N81" s="62" t="s">
        <v>295</v>
      </c>
      <c r="O81" s="227" t="s">
        <v>8</v>
      </c>
      <c r="P81" s="223" t="s">
        <v>533</v>
      </c>
      <c r="Q81" s="109"/>
      <c r="R81" s="109"/>
      <c r="S81" s="76"/>
    </row>
    <row r="82" spans="1:23" s="154" customFormat="1" ht="15" customHeight="1">
      <c r="A82" s="40" t="s">
        <v>212</v>
      </c>
      <c r="B82" s="507"/>
      <c r="C82" s="172"/>
      <c r="D82" s="489" t="s">
        <v>337</v>
      </c>
      <c r="E82" s="489"/>
      <c r="F82" s="489"/>
      <c r="G82" s="489"/>
      <c r="H82" s="489"/>
      <c r="I82" s="489"/>
      <c r="J82" s="489"/>
      <c r="K82" s="489"/>
      <c r="L82" s="489"/>
      <c r="M82" s="489"/>
      <c r="N82" s="35"/>
      <c r="O82" s="109"/>
      <c r="P82" s="35"/>
      <c r="Q82" s="109"/>
      <c r="R82" s="109"/>
      <c r="S82" s="76"/>
    </row>
    <row r="83" spans="1:23" s="154" customFormat="1" ht="182">
      <c r="A83" s="155" t="s">
        <v>34</v>
      </c>
      <c r="B83" s="507"/>
      <c r="C83" s="172"/>
      <c r="D83" s="174">
        <v>2929</v>
      </c>
      <c r="E83" s="174">
        <v>7906</v>
      </c>
      <c r="F83" s="174">
        <v>10993</v>
      </c>
      <c r="G83" s="174">
        <v>14983</v>
      </c>
      <c r="H83" s="174">
        <v>21694</v>
      </c>
      <c r="I83" s="174">
        <v>28188</v>
      </c>
      <c r="J83" s="174">
        <v>35161</v>
      </c>
      <c r="K83" s="174">
        <v>41638</v>
      </c>
      <c r="L83" s="174">
        <v>49511</v>
      </c>
      <c r="M83" s="174">
        <v>58694</v>
      </c>
      <c r="N83" s="62" t="s">
        <v>530</v>
      </c>
      <c r="O83" s="227" t="s">
        <v>8</v>
      </c>
      <c r="P83" s="223" t="s">
        <v>529</v>
      </c>
      <c r="Q83" s="109"/>
      <c r="R83" s="109"/>
      <c r="S83" s="76"/>
    </row>
    <row r="84" spans="1:23" s="154" customFormat="1" ht="15" customHeight="1">
      <c r="A84" s="155" t="s">
        <v>35</v>
      </c>
      <c r="B84" s="507"/>
      <c r="C84" s="172"/>
      <c r="D84" s="490" t="s">
        <v>337</v>
      </c>
      <c r="E84" s="491"/>
      <c r="F84" s="491"/>
      <c r="G84" s="491"/>
      <c r="H84" s="491"/>
      <c r="I84" s="491"/>
      <c r="J84" s="491"/>
      <c r="K84" s="491"/>
      <c r="L84" s="491"/>
      <c r="M84" s="492"/>
      <c r="N84" s="35"/>
      <c r="O84" s="109"/>
      <c r="P84" s="35"/>
      <c r="Q84" s="109"/>
      <c r="R84" s="109"/>
      <c r="S84" s="76"/>
    </row>
    <row r="85" spans="1:23" s="154" customFormat="1" ht="15" customHeight="1">
      <c r="A85" s="155" t="s">
        <v>30</v>
      </c>
      <c r="B85" s="508"/>
      <c r="C85" s="172"/>
      <c r="D85" s="493"/>
      <c r="E85" s="494"/>
      <c r="F85" s="494"/>
      <c r="G85" s="494"/>
      <c r="H85" s="494"/>
      <c r="I85" s="494"/>
      <c r="J85" s="494"/>
      <c r="K85" s="494"/>
      <c r="L85" s="494"/>
      <c r="M85" s="495"/>
      <c r="N85" s="35"/>
      <c r="O85" s="109"/>
      <c r="P85" s="35"/>
      <c r="Q85" s="109"/>
      <c r="R85" s="109"/>
      <c r="S85" s="76"/>
    </row>
    <row r="86" spans="1:23" s="154" customFormat="1" ht="126">
      <c r="A86" s="222" t="s">
        <v>535</v>
      </c>
      <c r="B86" s="146" t="s">
        <v>40</v>
      </c>
      <c r="C86" s="45" t="s">
        <v>105</v>
      </c>
      <c r="D86" s="475" t="s">
        <v>610</v>
      </c>
      <c r="E86" s="476"/>
      <c r="F86" s="476"/>
      <c r="G86" s="476"/>
      <c r="H86" s="476"/>
      <c r="I86" s="476"/>
      <c r="J86" s="476"/>
      <c r="K86" s="476"/>
      <c r="L86" s="476"/>
      <c r="M86" s="477"/>
      <c r="N86" s="45" t="s">
        <v>251</v>
      </c>
      <c r="O86" s="221" t="s">
        <v>46</v>
      </c>
      <c r="P86" s="147" t="s">
        <v>342</v>
      </c>
      <c r="Q86" s="141" t="s">
        <v>106</v>
      </c>
      <c r="R86" s="141" t="s">
        <v>46</v>
      </c>
      <c r="S86" s="33"/>
    </row>
    <row r="87" spans="1:23" s="154" customFormat="1">
      <c r="A87" s="526"/>
      <c r="B87" s="526"/>
      <c r="C87" s="20"/>
      <c r="E87" s="20"/>
      <c r="F87" s="20"/>
      <c r="G87" s="20"/>
      <c r="H87" s="20"/>
      <c r="I87" s="20"/>
      <c r="J87" s="20"/>
      <c r="K87" s="20"/>
      <c r="L87" s="20"/>
      <c r="M87" s="20"/>
      <c r="N87" s="20"/>
      <c r="O87" s="104"/>
      <c r="P87" s="20"/>
      <c r="Q87" s="104"/>
      <c r="R87" s="104"/>
      <c r="S87" s="20"/>
      <c r="T87" s="20"/>
      <c r="U87" s="20"/>
      <c r="V87" s="20"/>
      <c r="W87" s="20"/>
    </row>
    <row r="88" spans="1:23" s="154" customFormat="1" ht="32.5" customHeight="1">
      <c r="A88" s="326" t="s">
        <v>15</v>
      </c>
      <c r="B88" s="326"/>
      <c r="C88" s="326"/>
      <c r="D88" s="299" t="s">
        <v>305</v>
      </c>
      <c r="E88" s="344"/>
      <c r="F88" s="344"/>
      <c r="G88" s="344"/>
      <c r="H88" s="344"/>
      <c r="I88" s="344"/>
      <c r="J88" s="344"/>
      <c r="K88" s="344"/>
      <c r="L88" s="344"/>
      <c r="M88" s="309"/>
      <c r="N88" s="93"/>
      <c r="O88" s="93"/>
      <c r="P88" s="74"/>
      <c r="Q88" s="93"/>
      <c r="R88" s="93"/>
      <c r="S88" s="20"/>
      <c r="T88" s="20"/>
      <c r="U88" s="20"/>
      <c r="V88" s="20"/>
      <c r="W88" s="20"/>
    </row>
    <row r="89" spans="1:23" s="154" customFormat="1">
      <c r="A89" s="345"/>
      <c r="B89" s="346"/>
      <c r="C89" s="351"/>
      <c r="D89" s="509"/>
      <c r="E89" s="510"/>
      <c r="F89" s="510"/>
      <c r="G89" s="510"/>
      <c r="H89" s="510"/>
      <c r="I89" s="510"/>
      <c r="J89" s="510"/>
      <c r="K89" s="510"/>
      <c r="L89" s="510"/>
      <c r="M89" s="511"/>
      <c r="N89" s="93"/>
      <c r="O89" s="93"/>
      <c r="P89" s="12"/>
      <c r="Q89" s="93"/>
      <c r="R89" s="93"/>
    </row>
    <row r="90" spans="1:23" s="154" customFormat="1">
      <c r="A90" s="302" t="s">
        <v>41</v>
      </c>
      <c r="B90" s="302"/>
      <c r="C90" s="302"/>
      <c r="D90" s="512"/>
      <c r="E90" s="513"/>
      <c r="F90" s="513"/>
      <c r="G90" s="513"/>
      <c r="H90" s="513"/>
      <c r="I90" s="513"/>
      <c r="J90" s="513"/>
      <c r="K90" s="513"/>
      <c r="L90" s="513"/>
      <c r="M90" s="514"/>
      <c r="N90" s="93"/>
      <c r="O90" s="93"/>
      <c r="P90" s="12"/>
      <c r="Q90" s="93"/>
      <c r="R90" s="93"/>
    </row>
    <row r="91" spans="1:23" s="154" customFormat="1" ht="31.5" customHeight="1">
      <c r="A91" s="83" t="s">
        <v>588</v>
      </c>
      <c r="B91" s="43" t="s">
        <v>17</v>
      </c>
      <c r="C91" s="43" t="s">
        <v>50</v>
      </c>
      <c r="D91" s="43">
        <v>2009</v>
      </c>
      <c r="E91" s="43">
        <v>2010</v>
      </c>
      <c r="F91" s="43">
        <v>2011</v>
      </c>
      <c r="G91" s="43">
        <v>2012</v>
      </c>
      <c r="H91" s="43">
        <v>2013</v>
      </c>
      <c r="I91" s="43">
        <v>2014</v>
      </c>
      <c r="J91" s="43">
        <v>2015</v>
      </c>
      <c r="K91" s="43">
        <v>2016</v>
      </c>
      <c r="L91" s="43">
        <v>2017</v>
      </c>
      <c r="M91" s="43">
        <v>2018</v>
      </c>
      <c r="N91" s="127" t="s">
        <v>260</v>
      </c>
      <c r="O91" s="129" t="s">
        <v>51</v>
      </c>
      <c r="P91" s="127" t="s">
        <v>339</v>
      </c>
      <c r="Q91" s="110" t="s">
        <v>110</v>
      </c>
      <c r="R91" s="94" t="s">
        <v>51</v>
      </c>
      <c r="S91" s="76"/>
    </row>
    <row r="92" spans="1:23" s="154" customFormat="1" ht="27.65" customHeight="1">
      <c r="A92" s="527" t="s">
        <v>474</v>
      </c>
      <c r="B92" s="146" t="s">
        <v>4</v>
      </c>
      <c r="C92" s="155"/>
      <c r="D92" s="503">
        <v>0</v>
      </c>
      <c r="E92" s="503">
        <v>43</v>
      </c>
      <c r="F92" s="503">
        <v>18</v>
      </c>
      <c r="G92" s="503">
        <v>31</v>
      </c>
      <c r="H92" s="503">
        <v>955</v>
      </c>
      <c r="I92" s="503">
        <v>327</v>
      </c>
      <c r="J92" s="503">
        <v>141</v>
      </c>
      <c r="K92" s="500">
        <v>1016</v>
      </c>
      <c r="L92" s="500">
        <v>2328</v>
      </c>
      <c r="M92" s="500">
        <v>2088</v>
      </c>
      <c r="N92" s="506" t="s">
        <v>527</v>
      </c>
      <c r="O92" s="543" t="s">
        <v>8</v>
      </c>
      <c r="P92" s="534" t="s">
        <v>532</v>
      </c>
      <c r="Q92" s="144"/>
      <c r="R92" s="101"/>
      <c r="S92" s="20"/>
    </row>
    <row r="93" spans="1:23" s="154" customFormat="1" ht="40.5" customHeight="1">
      <c r="A93" s="527"/>
      <c r="B93" s="147" t="s">
        <v>5</v>
      </c>
      <c r="C93" s="155"/>
      <c r="D93" s="504">
        <v>0</v>
      </c>
      <c r="E93" s="504">
        <v>43</v>
      </c>
      <c r="F93" s="504">
        <v>18</v>
      </c>
      <c r="G93" s="504">
        <v>31</v>
      </c>
      <c r="H93" s="504">
        <v>955</v>
      </c>
      <c r="I93" s="504">
        <v>327</v>
      </c>
      <c r="J93" s="504">
        <v>141</v>
      </c>
      <c r="K93" s="501">
        <v>1016</v>
      </c>
      <c r="L93" s="501">
        <v>2328</v>
      </c>
      <c r="M93" s="501">
        <v>2088</v>
      </c>
      <c r="N93" s="507"/>
      <c r="O93" s="544"/>
      <c r="P93" s="535" t="s">
        <v>529</v>
      </c>
      <c r="Q93" s="144"/>
      <c r="R93" s="101"/>
      <c r="S93" s="20"/>
    </row>
    <row r="94" spans="1:23" s="154" customFormat="1" ht="41.15" customHeight="1">
      <c r="A94" s="527"/>
      <c r="B94" s="147" t="s">
        <v>11</v>
      </c>
      <c r="C94" s="155"/>
      <c r="D94" s="505">
        <v>0</v>
      </c>
      <c r="E94" s="505">
        <v>43</v>
      </c>
      <c r="F94" s="505">
        <v>18</v>
      </c>
      <c r="G94" s="505">
        <v>31</v>
      </c>
      <c r="H94" s="505">
        <v>955</v>
      </c>
      <c r="I94" s="505">
        <v>327</v>
      </c>
      <c r="J94" s="505">
        <v>141</v>
      </c>
      <c r="K94" s="502">
        <v>1016</v>
      </c>
      <c r="L94" s="502">
        <v>2328</v>
      </c>
      <c r="M94" s="502">
        <v>2088</v>
      </c>
      <c r="N94" s="508"/>
      <c r="O94" s="545"/>
      <c r="P94" s="536" t="s">
        <v>529</v>
      </c>
      <c r="Q94" s="144"/>
      <c r="R94" s="101"/>
      <c r="S94" s="20"/>
    </row>
    <row r="95" spans="1:23" s="154" customFormat="1">
      <c r="A95" s="527"/>
      <c r="B95" s="147" t="s">
        <v>18</v>
      </c>
      <c r="C95" s="155"/>
      <c r="D95" s="496" t="s">
        <v>337</v>
      </c>
      <c r="E95" s="496"/>
      <c r="F95" s="496"/>
      <c r="G95" s="496"/>
      <c r="H95" s="496"/>
      <c r="I95" s="496"/>
      <c r="J95" s="496"/>
      <c r="K95" s="496"/>
      <c r="L95" s="496"/>
      <c r="M95" s="496"/>
      <c r="N95" s="41"/>
      <c r="O95" s="227"/>
      <c r="P95" s="41"/>
      <c r="Q95" s="144"/>
      <c r="R95" s="101"/>
      <c r="S95" s="20"/>
    </row>
    <row r="96" spans="1:23" s="154" customFormat="1" ht="154">
      <c r="A96" s="527"/>
      <c r="B96" s="147" t="s">
        <v>19</v>
      </c>
      <c r="C96" s="155"/>
      <c r="D96" s="173">
        <v>6912</v>
      </c>
      <c r="E96" s="173">
        <v>8689</v>
      </c>
      <c r="F96" s="173">
        <v>9921</v>
      </c>
      <c r="G96" s="173">
        <v>8697</v>
      </c>
      <c r="H96" s="173">
        <v>2279</v>
      </c>
      <c r="I96" s="173">
        <v>1427</v>
      </c>
      <c r="J96" s="173">
        <v>11141</v>
      </c>
      <c r="K96" s="173">
        <v>7456</v>
      </c>
      <c r="L96" s="173">
        <v>2061</v>
      </c>
      <c r="M96" s="173">
        <v>3156</v>
      </c>
      <c r="N96" s="147" t="s">
        <v>527</v>
      </c>
      <c r="O96" s="227" t="s">
        <v>8</v>
      </c>
      <c r="P96" s="223" t="s">
        <v>533</v>
      </c>
      <c r="Q96" s="144"/>
      <c r="R96" s="101"/>
      <c r="S96" s="20"/>
    </row>
    <row r="97" spans="1:19" s="154" customFormat="1" ht="182">
      <c r="A97" s="523" t="s">
        <v>214</v>
      </c>
      <c r="B97" s="523"/>
      <c r="C97" s="41"/>
      <c r="D97" s="52">
        <v>2200</v>
      </c>
      <c r="E97" s="52">
        <v>3632</v>
      </c>
      <c r="F97" s="52">
        <v>6341</v>
      </c>
      <c r="G97" s="52">
        <v>3777</v>
      </c>
      <c r="H97" s="52">
        <v>1819</v>
      </c>
      <c r="I97" s="52">
        <v>3956</v>
      </c>
      <c r="J97" s="52">
        <v>2034</v>
      </c>
      <c r="K97" s="52">
        <v>2696</v>
      </c>
      <c r="L97" s="52">
        <v>2126</v>
      </c>
      <c r="M97" s="52">
        <v>1720</v>
      </c>
      <c r="N97" s="146" t="s">
        <v>527</v>
      </c>
      <c r="O97" s="227" t="s">
        <v>8</v>
      </c>
      <c r="P97" s="223" t="s">
        <v>529</v>
      </c>
      <c r="Q97" s="144"/>
      <c r="R97" s="101"/>
      <c r="S97" s="20"/>
    </row>
    <row r="98" spans="1:19" s="154" customFormat="1">
      <c r="A98" s="523" t="s">
        <v>215</v>
      </c>
      <c r="B98" s="523"/>
      <c r="C98" s="155"/>
      <c r="D98" s="480" t="s">
        <v>337</v>
      </c>
      <c r="E98" s="496"/>
      <c r="F98" s="496"/>
      <c r="G98" s="496"/>
      <c r="H98" s="496"/>
      <c r="I98" s="496"/>
      <c r="J98" s="496"/>
      <c r="K98" s="496"/>
      <c r="L98" s="496"/>
      <c r="M98" s="496"/>
      <c r="N98" s="41"/>
      <c r="O98" s="227"/>
      <c r="P98" s="41"/>
      <c r="Q98" s="144"/>
      <c r="R98" s="101"/>
      <c r="S98" s="20"/>
    </row>
    <row r="99" spans="1:19" s="154" customFormat="1" ht="34" customHeight="1">
      <c r="A99" s="527" t="s">
        <v>475</v>
      </c>
      <c r="B99" s="146" t="s">
        <v>4</v>
      </c>
      <c r="C99" s="155"/>
      <c r="D99" s="497">
        <v>3821</v>
      </c>
      <c r="E99" s="497">
        <v>5703</v>
      </c>
      <c r="F99" s="497">
        <v>2659</v>
      </c>
      <c r="G99" s="497">
        <v>2326</v>
      </c>
      <c r="H99" s="497">
        <v>7602</v>
      </c>
      <c r="I99" s="497">
        <v>11291</v>
      </c>
      <c r="J99" s="497">
        <v>4243</v>
      </c>
      <c r="K99" s="497">
        <v>2677</v>
      </c>
      <c r="L99" s="497">
        <v>2650</v>
      </c>
      <c r="M99" s="497">
        <v>3060</v>
      </c>
      <c r="N99" s="481" t="s">
        <v>528</v>
      </c>
      <c r="O99" s="543" t="s">
        <v>8</v>
      </c>
      <c r="P99" s="534" t="s">
        <v>532</v>
      </c>
      <c r="Q99" s="144"/>
      <c r="R99" s="101"/>
      <c r="S99" s="20"/>
    </row>
    <row r="100" spans="1:19" s="154" customFormat="1" ht="33" customHeight="1">
      <c r="A100" s="527"/>
      <c r="B100" s="147" t="s">
        <v>5</v>
      </c>
      <c r="C100" s="155"/>
      <c r="D100" s="498"/>
      <c r="E100" s="498"/>
      <c r="F100" s="498"/>
      <c r="G100" s="498"/>
      <c r="H100" s="498"/>
      <c r="I100" s="498"/>
      <c r="J100" s="498"/>
      <c r="K100" s="498"/>
      <c r="L100" s="498"/>
      <c r="M100" s="498"/>
      <c r="N100" s="482"/>
      <c r="O100" s="544"/>
      <c r="P100" s="535" t="s">
        <v>529</v>
      </c>
      <c r="Q100" s="144"/>
      <c r="R100" s="101"/>
      <c r="S100" s="20"/>
    </row>
    <row r="101" spans="1:19" s="154" customFormat="1" ht="34" customHeight="1">
      <c r="A101" s="527"/>
      <c r="B101" s="147" t="s">
        <v>11</v>
      </c>
      <c r="C101" s="155"/>
      <c r="D101" s="499"/>
      <c r="E101" s="499"/>
      <c r="F101" s="499"/>
      <c r="G101" s="499"/>
      <c r="H101" s="499"/>
      <c r="I101" s="499"/>
      <c r="J101" s="499"/>
      <c r="K101" s="499"/>
      <c r="L101" s="499"/>
      <c r="M101" s="499"/>
      <c r="N101" s="483"/>
      <c r="O101" s="545"/>
      <c r="P101" s="536" t="s">
        <v>529</v>
      </c>
      <c r="Q101" s="144"/>
      <c r="R101" s="101"/>
      <c r="S101" s="20"/>
    </row>
    <row r="102" spans="1:19" s="154" customFormat="1">
      <c r="A102" s="527"/>
      <c r="B102" s="147" t="s">
        <v>18</v>
      </c>
      <c r="C102" s="155"/>
      <c r="D102" s="496" t="s">
        <v>337</v>
      </c>
      <c r="E102" s="496"/>
      <c r="F102" s="496"/>
      <c r="G102" s="496"/>
      <c r="H102" s="496"/>
      <c r="I102" s="496"/>
      <c r="J102" s="496"/>
      <c r="K102" s="496"/>
      <c r="L102" s="496"/>
      <c r="M102" s="496"/>
      <c r="N102" s="41"/>
      <c r="O102" s="227"/>
      <c r="P102" s="41"/>
      <c r="Q102" s="144"/>
      <c r="R102" s="101"/>
      <c r="S102" s="20"/>
    </row>
    <row r="103" spans="1:19" s="154" customFormat="1" ht="154">
      <c r="A103" s="527"/>
      <c r="B103" s="147" t="s">
        <v>19</v>
      </c>
      <c r="C103" s="155"/>
      <c r="D103" s="52">
        <v>40000</v>
      </c>
      <c r="E103" s="52">
        <v>70000</v>
      </c>
      <c r="F103" s="52">
        <v>78130</v>
      </c>
      <c r="G103" s="52">
        <v>115438</v>
      </c>
      <c r="H103" s="52">
        <v>134101</v>
      </c>
      <c r="I103" s="52">
        <v>141565</v>
      </c>
      <c r="J103" s="52">
        <v>168800</v>
      </c>
      <c r="K103" s="52">
        <v>142376</v>
      </c>
      <c r="L103" s="52">
        <v>96541</v>
      </c>
      <c r="M103" s="52">
        <v>91361</v>
      </c>
      <c r="N103" s="155" t="s">
        <v>528</v>
      </c>
      <c r="O103" s="227" t="s">
        <v>8</v>
      </c>
      <c r="P103" s="223" t="s">
        <v>533</v>
      </c>
      <c r="Q103" s="144"/>
      <c r="R103" s="101"/>
      <c r="S103" s="20"/>
    </row>
    <row r="104" spans="1:19" s="154" customFormat="1" ht="182">
      <c r="A104" s="523" t="s">
        <v>216</v>
      </c>
      <c r="B104" s="523"/>
      <c r="C104" s="41"/>
      <c r="D104" s="52">
        <v>139</v>
      </c>
      <c r="E104" s="52">
        <v>86</v>
      </c>
      <c r="F104" s="52">
        <v>104</v>
      </c>
      <c r="G104" s="52">
        <v>1410</v>
      </c>
      <c r="H104" s="52">
        <v>4279</v>
      </c>
      <c r="I104" s="52">
        <v>7141</v>
      </c>
      <c r="J104" s="52">
        <v>11222</v>
      </c>
      <c r="K104" s="52">
        <v>36266</v>
      </c>
      <c r="L104" s="52">
        <v>51446</v>
      </c>
      <c r="M104" s="52">
        <v>28658</v>
      </c>
      <c r="N104" s="155" t="s">
        <v>528</v>
      </c>
      <c r="O104" s="227" t="s">
        <v>8</v>
      </c>
      <c r="P104" s="223" t="s">
        <v>529</v>
      </c>
      <c r="Q104" s="144"/>
      <c r="R104" s="101"/>
      <c r="S104" s="20"/>
    </row>
    <row r="105" spans="1:19" s="154" customFormat="1">
      <c r="A105" s="523" t="s">
        <v>217</v>
      </c>
      <c r="B105" s="523"/>
      <c r="C105" s="149"/>
      <c r="D105" s="486" t="s">
        <v>337</v>
      </c>
      <c r="E105" s="487"/>
      <c r="F105" s="487"/>
      <c r="G105" s="487"/>
      <c r="H105" s="487"/>
      <c r="I105" s="487"/>
      <c r="J105" s="487"/>
      <c r="K105" s="487"/>
      <c r="L105" s="487"/>
      <c r="M105" s="488"/>
      <c r="N105" s="41"/>
      <c r="O105" s="227"/>
      <c r="P105" s="41"/>
      <c r="Q105" s="144"/>
      <c r="R105" s="101"/>
      <c r="S105" s="20"/>
    </row>
  </sheetData>
  <mergeCells count="142">
    <mergeCell ref="P92:P94"/>
    <mergeCell ref="P78:P80"/>
    <mergeCell ref="P99:P101"/>
    <mergeCell ref="N78:N80"/>
    <mergeCell ref="O78:O80"/>
    <mergeCell ref="D62:M62"/>
    <mergeCell ref="D70:J71"/>
    <mergeCell ref="B28:B29"/>
    <mergeCell ref="A104:B104"/>
    <mergeCell ref="J92:J94"/>
    <mergeCell ref="K92:K94"/>
    <mergeCell ref="L92:L94"/>
    <mergeCell ref="D102:M102"/>
    <mergeCell ref="N99:N101"/>
    <mergeCell ref="O99:O101"/>
    <mergeCell ref="N92:N94"/>
    <mergeCell ref="O92:O94"/>
    <mergeCell ref="M78:M80"/>
    <mergeCell ref="J29:M29"/>
    <mergeCell ref="J46:M46"/>
    <mergeCell ref="L52:M52"/>
    <mergeCell ref="I53:M53"/>
    <mergeCell ref="D72:M72"/>
    <mergeCell ref="K39:M39"/>
    <mergeCell ref="A105:B105"/>
    <mergeCell ref="B18:B21"/>
    <mergeCell ref="A97:B97"/>
    <mergeCell ref="A98:B98"/>
    <mergeCell ref="A87:B87"/>
    <mergeCell ref="A92:A96"/>
    <mergeCell ref="A18:A21"/>
    <mergeCell ref="D39:J39"/>
    <mergeCell ref="D42:M43"/>
    <mergeCell ref="K70:K71"/>
    <mergeCell ref="L70:L71"/>
    <mergeCell ref="M70:M71"/>
    <mergeCell ref="A37:A38"/>
    <mergeCell ref="A45:A53"/>
    <mergeCell ref="A59:A62"/>
    <mergeCell ref="A69:A72"/>
    <mergeCell ref="A34:C34"/>
    <mergeCell ref="A43:C43"/>
    <mergeCell ref="A99:A103"/>
    <mergeCell ref="B59:B61"/>
    <mergeCell ref="B46:B47"/>
    <mergeCell ref="G92:G94"/>
    <mergeCell ref="H92:H94"/>
    <mergeCell ref="I92:I94"/>
    <mergeCell ref="B11:B12"/>
    <mergeCell ref="A25:C25"/>
    <mergeCell ref="A5:C5"/>
    <mergeCell ref="A4:C4"/>
    <mergeCell ref="A90:C90"/>
    <mergeCell ref="B78:B85"/>
    <mergeCell ref="A16:C16"/>
    <mergeCell ref="A15:C15"/>
    <mergeCell ref="A57:C57"/>
    <mergeCell ref="B48:B50"/>
    <mergeCell ref="A67:C67"/>
    <mergeCell ref="A75:C75"/>
    <mergeCell ref="A76:C76"/>
    <mergeCell ref="A89:C89"/>
    <mergeCell ref="A88:C88"/>
    <mergeCell ref="A74:C74"/>
    <mergeCell ref="D4:M5"/>
    <mergeCell ref="P48:P50"/>
    <mergeCell ref="D89:M90"/>
    <mergeCell ref="D75:M76"/>
    <mergeCell ref="D66:M67"/>
    <mergeCell ref="D56:M57"/>
    <mergeCell ref="D11:J12"/>
    <mergeCell ref="D29:I29"/>
    <mergeCell ref="K30:M30"/>
    <mergeCell ref="D36:J36"/>
    <mergeCell ref="K37:M37"/>
    <mergeCell ref="D33:M34"/>
    <mergeCell ref="D24:M25"/>
    <mergeCell ref="D15:M16"/>
    <mergeCell ref="D78:D80"/>
    <mergeCell ref="E78:E80"/>
    <mergeCell ref="F78:F80"/>
    <mergeCell ref="G78:G80"/>
    <mergeCell ref="D74:M74"/>
    <mergeCell ref="H78:H80"/>
    <mergeCell ref="I78:I80"/>
    <mergeCell ref="J78:J80"/>
    <mergeCell ref="K78:K80"/>
    <mergeCell ref="L78:L80"/>
    <mergeCell ref="D105:M105"/>
    <mergeCell ref="D82:M82"/>
    <mergeCell ref="D84:M85"/>
    <mergeCell ref="D98:M98"/>
    <mergeCell ref="D99:D101"/>
    <mergeCell ref="E99:E101"/>
    <mergeCell ref="F99:F101"/>
    <mergeCell ref="G99:G101"/>
    <mergeCell ref="H99:H101"/>
    <mergeCell ref="I99:I101"/>
    <mergeCell ref="J99:J101"/>
    <mergeCell ref="K99:K101"/>
    <mergeCell ref="L99:L101"/>
    <mergeCell ref="M99:M101"/>
    <mergeCell ref="M92:M94"/>
    <mergeCell ref="D95:M95"/>
    <mergeCell ref="D92:D94"/>
    <mergeCell ref="E92:E94"/>
    <mergeCell ref="F92:F94"/>
    <mergeCell ref="D88:M88"/>
    <mergeCell ref="D86:M86"/>
    <mergeCell ref="A1:M1"/>
    <mergeCell ref="A7:A9"/>
    <mergeCell ref="B7:B9"/>
    <mergeCell ref="A28:A29"/>
    <mergeCell ref="A24:C24"/>
    <mergeCell ref="A33:C33"/>
    <mergeCell ref="A42:C42"/>
    <mergeCell ref="A56:C56"/>
    <mergeCell ref="A66:C66"/>
    <mergeCell ref="A55:C55"/>
    <mergeCell ref="D55:M55"/>
    <mergeCell ref="A41:C41"/>
    <mergeCell ref="D41:M41"/>
    <mergeCell ref="A32:C32"/>
    <mergeCell ref="D32:M32"/>
    <mergeCell ref="A23:C23"/>
    <mergeCell ref="D23:M23"/>
    <mergeCell ref="A14:C14"/>
    <mergeCell ref="D14:M14"/>
    <mergeCell ref="A3:C3"/>
    <mergeCell ref="D3:M3"/>
    <mergeCell ref="K38:M38"/>
    <mergeCell ref="A65:C65"/>
    <mergeCell ref="D65:M65"/>
    <mergeCell ref="D18:M18"/>
    <mergeCell ref="D19:M19"/>
    <mergeCell ref="H20:M20"/>
    <mergeCell ref="D21:G21"/>
    <mergeCell ref="D10:I10"/>
    <mergeCell ref="L9:M10"/>
    <mergeCell ref="I7:K7"/>
    <mergeCell ref="D7:E7"/>
    <mergeCell ref="D28:M28"/>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7" tint="0.79998168889431442"/>
  </sheetPr>
  <dimension ref="A1:AV217"/>
  <sheetViews>
    <sheetView zoomScaleNormal="100" workbookViewId="0">
      <selection activeCell="T109" sqref="T109"/>
    </sheetView>
  </sheetViews>
  <sheetFormatPr baseColWidth="10" defaultColWidth="15.7265625" defaultRowHeight="14"/>
  <cols>
    <col min="1" max="1" width="30.1796875" style="143" customWidth="1"/>
    <col min="2" max="2" width="30.54296875" style="9" customWidth="1"/>
    <col min="3" max="3" width="13.1796875" style="143" bestFit="1" customWidth="1"/>
    <col min="4" max="4" width="12.7265625" style="9" customWidth="1"/>
    <col min="5" max="13" width="13.1796875" style="143" customWidth="1"/>
    <col min="14" max="14" width="32.81640625" style="108" customWidth="1"/>
    <col min="15" max="15" width="11.453125" style="108" customWidth="1"/>
    <col min="16" max="16" width="32.81640625" style="143" customWidth="1"/>
    <col min="17" max="17" width="18.54296875" style="18" customWidth="1"/>
    <col min="18" max="18" width="19.1796875" style="18" customWidth="1"/>
    <col min="19" max="19" width="33.1796875" style="22" customWidth="1"/>
    <col min="20" max="20" width="27.54296875" style="18" customWidth="1"/>
    <col min="21" max="21" width="32.7265625" style="23" customWidth="1"/>
    <col min="22" max="16384" width="15.7265625" style="143"/>
  </cols>
  <sheetData>
    <row r="1" spans="1:21">
      <c r="A1" s="548" t="s">
        <v>479</v>
      </c>
      <c r="B1" s="310"/>
      <c r="C1" s="310"/>
      <c r="D1" s="310"/>
      <c r="E1" s="310"/>
      <c r="F1" s="310"/>
      <c r="G1" s="310"/>
      <c r="H1" s="310"/>
      <c r="I1" s="310"/>
      <c r="J1" s="310"/>
      <c r="K1" s="310"/>
      <c r="L1" s="310"/>
      <c r="M1" s="310"/>
    </row>
    <row r="2" spans="1:21" s="154" customFormat="1">
      <c r="A2" s="143"/>
      <c r="B2" s="9"/>
      <c r="C2" s="143"/>
      <c r="D2" s="9"/>
      <c r="E2" s="143"/>
      <c r="F2" s="143"/>
      <c r="G2" s="143"/>
      <c r="H2" s="143"/>
      <c r="I2" s="143"/>
      <c r="J2" s="143"/>
      <c r="K2" s="143"/>
      <c r="L2" s="143"/>
      <c r="M2" s="143"/>
      <c r="N2" s="91"/>
      <c r="O2" s="91"/>
      <c r="P2" s="143"/>
      <c r="Q2" s="18"/>
      <c r="R2" s="18"/>
      <c r="S2" s="22"/>
      <c r="T2" s="18"/>
      <c r="U2" s="23"/>
    </row>
    <row r="3" spans="1:21" s="154" customFormat="1" ht="33" customHeight="1">
      <c r="A3" s="326" t="s">
        <v>15</v>
      </c>
      <c r="B3" s="326"/>
      <c r="C3" s="299" t="s">
        <v>607</v>
      </c>
      <c r="D3" s="344"/>
      <c r="E3" s="344"/>
      <c r="F3" s="344"/>
      <c r="G3" s="344"/>
      <c r="H3" s="344"/>
      <c r="I3" s="344"/>
      <c r="J3" s="344"/>
      <c r="K3" s="344"/>
      <c r="L3" s="344"/>
      <c r="M3" s="309"/>
      <c r="O3" s="92"/>
      <c r="P3" s="74"/>
      <c r="Q3" s="74"/>
      <c r="R3" s="74"/>
      <c r="S3" s="8"/>
      <c r="T3" s="8"/>
      <c r="U3" s="8"/>
    </row>
    <row r="4" spans="1:21" s="154" customFormat="1" ht="14.25" customHeight="1">
      <c r="A4" s="450"/>
      <c r="B4" s="450"/>
      <c r="C4" s="450"/>
      <c r="D4" s="465" t="s">
        <v>606</v>
      </c>
      <c r="E4" s="466"/>
      <c r="F4" s="466"/>
      <c r="G4" s="466"/>
      <c r="H4" s="466"/>
      <c r="I4" s="466"/>
      <c r="J4" s="466"/>
      <c r="K4" s="466"/>
      <c r="L4" s="466"/>
      <c r="M4" s="467"/>
      <c r="N4" s="424" t="s">
        <v>534</v>
      </c>
      <c r="O4" s="424"/>
      <c r="P4" s="424"/>
      <c r="Q4" s="74"/>
      <c r="R4" s="74"/>
      <c r="S4" s="8"/>
      <c r="T4" s="8"/>
      <c r="U4" s="8"/>
    </row>
    <row r="5" spans="1:21" s="154" customFormat="1">
      <c r="A5" s="302" t="s">
        <v>13</v>
      </c>
      <c r="B5" s="302"/>
      <c r="C5" s="302"/>
      <c r="D5" s="468"/>
      <c r="E5" s="469"/>
      <c r="F5" s="469"/>
      <c r="G5" s="469"/>
      <c r="H5" s="469"/>
      <c r="I5" s="469"/>
      <c r="J5" s="469"/>
      <c r="K5" s="469"/>
      <c r="L5" s="469"/>
      <c r="M5" s="470"/>
      <c r="N5" s="424"/>
      <c r="O5" s="424"/>
      <c r="P5" s="424"/>
      <c r="Q5" s="74"/>
      <c r="S5" s="261"/>
      <c r="T5" s="261"/>
      <c r="U5" s="261"/>
    </row>
    <row r="6" spans="1:21" s="154" customFormat="1">
      <c r="A6" s="38" t="s">
        <v>586</v>
      </c>
      <c r="B6" s="43" t="s">
        <v>17</v>
      </c>
      <c r="C6" s="43" t="s">
        <v>50</v>
      </c>
      <c r="D6" s="43">
        <v>2009</v>
      </c>
      <c r="E6" s="43">
        <v>2010</v>
      </c>
      <c r="F6" s="43">
        <v>2011</v>
      </c>
      <c r="G6" s="43">
        <v>2012</v>
      </c>
      <c r="H6" s="43">
        <v>2013</v>
      </c>
      <c r="I6" s="43">
        <v>2014</v>
      </c>
      <c r="J6" s="43">
        <v>2015</v>
      </c>
      <c r="K6" s="43">
        <v>2016</v>
      </c>
      <c r="L6" s="43">
        <v>2017</v>
      </c>
      <c r="M6" s="43">
        <v>2018</v>
      </c>
      <c r="N6" s="94" t="s">
        <v>110</v>
      </c>
      <c r="O6" s="94" t="s">
        <v>51</v>
      </c>
      <c r="P6" s="94" t="s">
        <v>339</v>
      </c>
      <c r="Q6" s="29" t="s">
        <v>596</v>
      </c>
      <c r="R6" s="29" t="s">
        <v>597</v>
      </c>
      <c r="S6" s="29" t="s">
        <v>107</v>
      </c>
      <c r="T6" s="29" t="s">
        <v>108</v>
      </c>
      <c r="U6" s="29" t="s">
        <v>622</v>
      </c>
    </row>
    <row r="7" spans="1:21" s="220" customFormat="1">
      <c r="A7" s="503" t="s">
        <v>2</v>
      </c>
      <c r="B7" s="217" t="s">
        <v>484</v>
      </c>
      <c r="C7" s="43"/>
      <c r="D7" s="46">
        <v>1476210</v>
      </c>
      <c r="E7" s="46">
        <v>1543371</v>
      </c>
      <c r="F7" s="46">
        <v>1378427</v>
      </c>
      <c r="G7" s="46">
        <v>1230076</v>
      </c>
      <c r="H7" s="46">
        <v>1072303</v>
      </c>
      <c r="I7" s="46">
        <v>1019556</v>
      </c>
      <c r="J7" s="46">
        <v>899109</v>
      </c>
      <c r="K7" s="46">
        <v>1782323</v>
      </c>
      <c r="L7" s="46">
        <v>1806148</v>
      </c>
      <c r="M7" s="46">
        <v>1962636</v>
      </c>
      <c r="N7" s="94"/>
      <c r="O7" s="94"/>
      <c r="P7" s="94"/>
      <c r="Q7" s="29"/>
      <c r="R7" s="29"/>
      <c r="S7" s="29"/>
      <c r="T7" s="29"/>
      <c r="U7" s="29"/>
    </row>
    <row r="8" spans="1:21" s="154" customFormat="1" ht="73.5" customHeight="1">
      <c r="A8" s="504"/>
      <c r="B8" s="319" t="s">
        <v>18</v>
      </c>
      <c r="C8" s="176" t="s">
        <v>52</v>
      </c>
      <c r="D8" s="500">
        <v>1181752</v>
      </c>
      <c r="E8" s="500">
        <v>1311459</v>
      </c>
      <c r="F8" s="500">
        <v>859006</v>
      </c>
      <c r="G8" s="500">
        <v>1126967</v>
      </c>
      <c r="H8" s="500">
        <v>633952</v>
      </c>
      <c r="I8" s="500">
        <v>1353549</v>
      </c>
      <c r="J8" s="500" t="s">
        <v>608</v>
      </c>
      <c r="K8" s="500">
        <v>1048182</v>
      </c>
      <c r="L8" s="500" t="s">
        <v>608</v>
      </c>
      <c r="M8" s="500" t="s">
        <v>608</v>
      </c>
      <c r="N8" s="141" t="s">
        <v>343</v>
      </c>
      <c r="O8" s="176" t="s">
        <v>6</v>
      </c>
      <c r="P8" s="24"/>
      <c r="Q8" s="24" t="s">
        <v>112</v>
      </c>
      <c r="R8" s="24" t="s">
        <v>113</v>
      </c>
      <c r="S8" s="24" t="s">
        <v>623</v>
      </c>
      <c r="T8" s="24" t="s">
        <v>629</v>
      </c>
      <c r="U8" s="176" t="s">
        <v>6</v>
      </c>
    </row>
    <row r="9" spans="1:21" s="154" customFormat="1" ht="57" customHeight="1">
      <c r="A9" s="504"/>
      <c r="B9" s="319"/>
      <c r="C9" s="176" t="s">
        <v>53</v>
      </c>
      <c r="D9" s="501"/>
      <c r="E9" s="501"/>
      <c r="F9" s="501"/>
      <c r="G9" s="501"/>
      <c r="H9" s="501"/>
      <c r="I9" s="501"/>
      <c r="J9" s="501"/>
      <c r="K9" s="501"/>
      <c r="L9" s="501"/>
      <c r="M9" s="501"/>
      <c r="N9" s="141" t="s">
        <v>345</v>
      </c>
      <c r="O9" s="176" t="s">
        <v>6</v>
      </c>
      <c r="P9" s="177"/>
      <c r="Q9" s="24" t="s">
        <v>114</v>
      </c>
      <c r="R9" s="24" t="s">
        <v>115</v>
      </c>
      <c r="S9" s="24" t="s">
        <v>623</v>
      </c>
      <c r="T9" s="24" t="s">
        <v>630</v>
      </c>
      <c r="U9" s="176" t="s">
        <v>6</v>
      </c>
    </row>
    <row r="10" spans="1:21" s="154" customFormat="1" ht="46.5" customHeight="1">
      <c r="A10" s="504"/>
      <c r="B10" s="319"/>
      <c r="C10" s="176" t="s">
        <v>54</v>
      </c>
      <c r="D10" s="501"/>
      <c r="E10" s="501"/>
      <c r="F10" s="501"/>
      <c r="G10" s="501"/>
      <c r="H10" s="501"/>
      <c r="I10" s="501"/>
      <c r="J10" s="501"/>
      <c r="K10" s="501"/>
      <c r="L10" s="501"/>
      <c r="M10" s="501"/>
      <c r="N10" s="141" t="s">
        <v>347</v>
      </c>
      <c r="O10" s="176" t="s">
        <v>6</v>
      </c>
      <c r="P10" s="177"/>
      <c r="Q10" s="24" t="s">
        <v>116</v>
      </c>
      <c r="R10" s="24" t="s">
        <v>117</v>
      </c>
      <c r="S10" s="24" t="s">
        <v>623</v>
      </c>
      <c r="T10" s="24" t="s">
        <v>631</v>
      </c>
      <c r="U10" s="176" t="s">
        <v>6</v>
      </c>
    </row>
    <row r="11" spans="1:21" s="220" customFormat="1" ht="28">
      <c r="A11" s="504"/>
      <c r="B11" s="312" t="s">
        <v>525</v>
      </c>
      <c r="C11" s="177" t="s">
        <v>60</v>
      </c>
      <c r="D11" s="501"/>
      <c r="E11" s="501"/>
      <c r="F11" s="501"/>
      <c r="G11" s="501"/>
      <c r="H11" s="501"/>
      <c r="I11" s="501"/>
      <c r="J11" s="501"/>
      <c r="K11" s="501"/>
      <c r="L11" s="501"/>
      <c r="M11" s="501"/>
      <c r="N11" s="218" t="s">
        <v>59</v>
      </c>
      <c r="O11" s="177" t="s">
        <v>6</v>
      </c>
      <c r="P11" s="30"/>
      <c r="Q11" s="24" t="s">
        <v>120</v>
      </c>
      <c r="R11" s="24" t="s">
        <v>121</v>
      </c>
      <c r="S11" s="24" t="s">
        <v>624</v>
      </c>
      <c r="T11" s="24" t="s">
        <v>624</v>
      </c>
      <c r="U11" s="176" t="s">
        <v>6</v>
      </c>
    </row>
    <row r="12" spans="1:21" s="220" customFormat="1" ht="28">
      <c r="A12" s="505"/>
      <c r="B12" s="314"/>
      <c r="C12" s="177" t="s">
        <v>70</v>
      </c>
      <c r="D12" s="502"/>
      <c r="E12" s="502"/>
      <c r="F12" s="502"/>
      <c r="G12" s="502"/>
      <c r="H12" s="502"/>
      <c r="I12" s="502"/>
      <c r="J12" s="502"/>
      <c r="K12" s="502"/>
      <c r="L12" s="502"/>
      <c r="M12" s="502"/>
      <c r="N12" s="218" t="s">
        <v>71</v>
      </c>
      <c r="O12" s="177" t="s">
        <v>6</v>
      </c>
      <c r="P12" s="30"/>
      <c r="Q12" s="24" t="s">
        <v>123</v>
      </c>
      <c r="R12" s="24" t="s">
        <v>123</v>
      </c>
      <c r="S12" s="24" t="s">
        <v>625</v>
      </c>
      <c r="T12" s="24" t="s">
        <v>625</v>
      </c>
      <c r="U12" s="176" t="s">
        <v>6</v>
      </c>
    </row>
    <row r="13" spans="1:21" s="220" customFormat="1" ht="15" customHeight="1">
      <c r="A13" s="503" t="s">
        <v>3</v>
      </c>
      <c r="B13" s="217" t="s">
        <v>484</v>
      </c>
      <c r="C13" s="177"/>
      <c r="D13" s="46">
        <v>30251</v>
      </c>
      <c r="E13" s="46">
        <v>77304</v>
      </c>
      <c r="F13" s="46">
        <v>53856</v>
      </c>
      <c r="G13" s="46">
        <v>45973</v>
      </c>
      <c r="H13" s="46">
        <v>48308</v>
      </c>
      <c r="I13" s="46">
        <v>121736</v>
      </c>
      <c r="J13" s="46">
        <v>56277</v>
      </c>
      <c r="K13" s="46">
        <v>112137</v>
      </c>
      <c r="L13" s="46">
        <v>123448</v>
      </c>
      <c r="M13" s="46">
        <v>121134</v>
      </c>
      <c r="N13" s="218"/>
      <c r="O13" s="177"/>
      <c r="P13" s="30"/>
      <c r="Q13" s="24"/>
      <c r="R13" s="24"/>
      <c r="S13" s="24"/>
      <c r="T13" s="24"/>
      <c r="U13" s="176" t="s">
        <v>6</v>
      </c>
    </row>
    <row r="14" spans="1:21" s="154" customFormat="1" ht="45" customHeight="1">
      <c r="A14" s="504"/>
      <c r="B14" s="73" t="s">
        <v>18</v>
      </c>
      <c r="C14" s="177" t="s">
        <v>55</v>
      </c>
      <c r="D14" s="500">
        <v>30386</v>
      </c>
      <c r="E14" s="500">
        <v>32635</v>
      </c>
      <c r="F14" s="500">
        <v>33565</v>
      </c>
      <c r="G14" s="500">
        <v>33433</v>
      </c>
      <c r="H14" s="500">
        <v>41647</v>
      </c>
      <c r="I14" s="500">
        <v>37679</v>
      </c>
      <c r="J14" s="500" t="s">
        <v>608</v>
      </c>
      <c r="K14" s="500">
        <v>67541</v>
      </c>
      <c r="L14" s="500" t="s">
        <v>608</v>
      </c>
      <c r="M14" s="500" t="s">
        <v>608</v>
      </c>
      <c r="N14" s="141" t="s">
        <v>56</v>
      </c>
      <c r="O14" s="177" t="s">
        <v>6</v>
      </c>
      <c r="P14" s="176"/>
      <c r="Q14" s="24" t="s">
        <v>524</v>
      </c>
      <c r="R14" s="24" t="s">
        <v>524</v>
      </c>
      <c r="S14" s="24" t="s">
        <v>626</v>
      </c>
      <c r="T14" s="24" t="s">
        <v>632</v>
      </c>
      <c r="U14" s="176" t="s">
        <v>6</v>
      </c>
    </row>
    <row r="15" spans="1:21" s="220" customFormat="1" ht="28">
      <c r="A15" s="504"/>
      <c r="B15" s="312" t="s">
        <v>525</v>
      </c>
      <c r="C15" s="177" t="s">
        <v>60</v>
      </c>
      <c r="D15" s="501"/>
      <c r="E15" s="501">
        <f>'[2]2010_Seite-6'!$E$47</f>
        <v>32635</v>
      </c>
      <c r="F15" s="501">
        <f>'[2]2011_Seite-6'!$E$47</f>
        <v>33565</v>
      </c>
      <c r="G15" s="501">
        <f>'[2]2012_Seite-6'!$E$47</f>
        <v>33433</v>
      </c>
      <c r="H15" s="501">
        <f>'[2]2013_Seite-6'!$E$47</f>
        <v>41647</v>
      </c>
      <c r="I15" s="501">
        <f>'[2]2014_Seite-6'!$E$47</f>
        <v>37679</v>
      </c>
      <c r="J15" s="501" t="str">
        <f>'[2]2015_Seite-6'!$E$46</f>
        <v>·</v>
      </c>
      <c r="K15" s="501">
        <f>'[2]2016_Seite-6'!$E$46</f>
        <v>67541</v>
      </c>
      <c r="L15" s="501" t="str">
        <f>'[2]2017_Seite-6'!$E$46</f>
        <v>▪</v>
      </c>
      <c r="M15" s="501" t="str">
        <f>'[2]2018_Seite-6'!$E$46</f>
        <v>▪</v>
      </c>
      <c r="N15" s="218" t="s">
        <v>59</v>
      </c>
      <c r="O15" s="177" t="s">
        <v>6</v>
      </c>
      <c r="P15" s="30"/>
      <c r="Q15" s="24" t="s">
        <v>120</v>
      </c>
      <c r="R15" s="24" t="s">
        <v>121</v>
      </c>
      <c r="S15" s="24" t="s">
        <v>624</v>
      </c>
      <c r="T15" s="24" t="s">
        <v>624</v>
      </c>
      <c r="U15" s="176" t="s">
        <v>6</v>
      </c>
    </row>
    <row r="16" spans="1:21" s="220" customFormat="1" ht="28">
      <c r="A16" s="505"/>
      <c r="B16" s="314"/>
      <c r="C16" s="177" t="s">
        <v>70</v>
      </c>
      <c r="D16" s="502"/>
      <c r="E16" s="502">
        <f>'[2]2010_Seite-6'!$E$47</f>
        <v>32635</v>
      </c>
      <c r="F16" s="502">
        <f>'[2]2011_Seite-6'!$E$47</f>
        <v>33565</v>
      </c>
      <c r="G16" s="502">
        <f>'[2]2012_Seite-6'!$E$47</f>
        <v>33433</v>
      </c>
      <c r="H16" s="502">
        <f>'[2]2013_Seite-6'!$E$47</f>
        <v>41647</v>
      </c>
      <c r="I16" s="502">
        <f>'[2]2014_Seite-6'!$E$47</f>
        <v>37679</v>
      </c>
      <c r="J16" s="502" t="str">
        <f>'[2]2015_Seite-6'!$E$46</f>
        <v>·</v>
      </c>
      <c r="K16" s="502">
        <f>'[2]2016_Seite-6'!$E$46</f>
        <v>67541</v>
      </c>
      <c r="L16" s="502" t="str">
        <f>'[2]2017_Seite-6'!$E$46</f>
        <v>▪</v>
      </c>
      <c r="M16" s="502" t="str">
        <f>'[2]2018_Seite-6'!$E$46</f>
        <v>▪</v>
      </c>
      <c r="N16" s="218" t="s">
        <v>71</v>
      </c>
      <c r="O16" s="177" t="s">
        <v>6</v>
      </c>
      <c r="P16" s="30"/>
      <c r="Q16" s="24" t="s">
        <v>123</v>
      </c>
      <c r="R16" s="24" t="s">
        <v>123</v>
      </c>
      <c r="S16" s="24" t="s">
        <v>625</v>
      </c>
      <c r="T16" s="24" t="s">
        <v>625</v>
      </c>
      <c r="U16" s="176" t="s">
        <v>6</v>
      </c>
    </row>
    <row r="17" spans="1:22" s="220" customFormat="1" ht="42">
      <c r="A17" s="225" t="s">
        <v>267</v>
      </c>
      <c r="B17" s="216" t="s">
        <v>526</v>
      </c>
      <c r="C17" s="177"/>
      <c r="D17" s="219">
        <f>'[2]2009_Seite-6'!$E$44</f>
        <v>1212138</v>
      </c>
      <c r="E17" s="219">
        <f>'[2]2010_Seite-6'!$E$44</f>
        <v>1344094</v>
      </c>
      <c r="F17" s="219">
        <f>'[2]2011_Seite-6'!$E$44</f>
        <v>892571</v>
      </c>
      <c r="G17" s="219">
        <f>'[2]2012_Seite-6'!$E$44</f>
        <v>1160400</v>
      </c>
      <c r="H17" s="219">
        <f>'[2]2013_Seite-6'!$E$44</f>
        <v>675599</v>
      </c>
      <c r="I17" s="219">
        <f>'[2]2014_Seite-6'!$E$44</f>
        <v>1391228</v>
      </c>
      <c r="J17" s="219">
        <f>'[2]2015_Seite-6'!$E$43</f>
        <v>509365</v>
      </c>
      <c r="K17" s="219">
        <f>'[2]2016_Seite-6'!$E$43</f>
        <v>1115723</v>
      </c>
      <c r="L17" s="219">
        <f>'[2]2017_Seite-6'!$E$43</f>
        <v>1168480</v>
      </c>
      <c r="M17" s="219">
        <f>'[2]2018_Seite-6'!$E$43</f>
        <v>1400090</v>
      </c>
      <c r="N17" s="218"/>
      <c r="O17" s="177"/>
      <c r="P17" s="30"/>
      <c r="Q17" s="24"/>
      <c r="R17" s="24"/>
      <c r="S17" s="24"/>
      <c r="T17" s="24"/>
      <c r="U17" s="24"/>
    </row>
    <row r="18" spans="1:22" s="154" customFormat="1" ht="28">
      <c r="A18" s="136" t="s">
        <v>2</v>
      </c>
      <c r="B18" s="372" t="s">
        <v>19</v>
      </c>
      <c r="C18" s="141" t="s">
        <v>64</v>
      </c>
      <c r="D18" s="136"/>
      <c r="E18" s="177"/>
      <c r="F18" s="177"/>
      <c r="G18" s="177"/>
      <c r="H18" s="177"/>
      <c r="I18" s="177"/>
      <c r="J18" s="177"/>
      <c r="K18" s="177"/>
      <c r="L18" s="177"/>
      <c r="M18" s="177"/>
      <c r="N18" s="141" t="s">
        <v>65</v>
      </c>
      <c r="O18" s="176" t="s">
        <v>46</v>
      </c>
      <c r="P18" s="177"/>
      <c r="Q18" s="24" t="s">
        <v>181</v>
      </c>
      <c r="R18" s="24" t="s">
        <v>182</v>
      </c>
      <c r="S18" s="24" t="s">
        <v>627</v>
      </c>
      <c r="T18" s="24" t="s">
        <v>633</v>
      </c>
      <c r="U18" s="24" t="s">
        <v>8</v>
      </c>
    </row>
    <row r="19" spans="1:22" s="154" customFormat="1" ht="28">
      <c r="A19" s="136" t="s">
        <v>3</v>
      </c>
      <c r="B19" s="372"/>
      <c r="C19" s="141" t="s">
        <v>66</v>
      </c>
      <c r="D19" s="136"/>
      <c r="E19" s="177"/>
      <c r="F19" s="177"/>
      <c r="G19" s="177"/>
      <c r="H19" s="177"/>
      <c r="I19" s="177"/>
      <c r="J19" s="177"/>
      <c r="K19" s="177"/>
      <c r="L19" s="177"/>
      <c r="M19" s="177"/>
      <c r="N19" s="141" t="s">
        <v>67</v>
      </c>
      <c r="O19" s="176" t="s">
        <v>46</v>
      </c>
      <c r="P19" s="177"/>
      <c r="Q19" s="24" t="s">
        <v>184</v>
      </c>
      <c r="R19" s="24" t="s">
        <v>185</v>
      </c>
      <c r="S19" s="24" t="s">
        <v>628</v>
      </c>
      <c r="T19" s="24" t="s">
        <v>634</v>
      </c>
      <c r="U19" s="24" t="s">
        <v>8</v>
      </c>
    </row>
    <row r="20" spans="1:22" s="220" customFormat="1" ht="14.15" customHeight="1">
      <c r="A20" s="11"/>
      <c r="B20" s="14"/>
      <c r="C20" s="207"/>
      <c r="D20" s="11"/>
      <c r="E20" s="224"/>
      <c r="F20" s="224"/>
      <c r="G20" s="224"/>
      <c r="H20" s="224"/>
      <c r="I20" s="224"/>
      <c r="J20" s="224"/>
      <c r="K20" s="224"/>
      <c r="L20" s="224"/>
      <c r="M20" s="224"/>
      <c r="N20" s="207"/>
      <c r="O20" s="28"/>
      <c r="P20" s="224"/>
      <c r="Q20" s="26"/>
      <c r="R20" s="26"/>
      <c r="S20" s="178"/>
      <c r="T20" s="178"/>
      <c r="U20" s="178"/>
    </row>
    <row r="21" spans="1:22" s="220" customFormat="1" ht="14.15" customHeight="1">
      <c r="A21" s="11"/>
      <c r="B21" s="14"/>
      <c r="C21" s="207"/>
      <c r="D21" s="11"/>
      <c r="E21" s="224"/>
      <c r="F21" s="224"/>
      <c r="G21" s="224"/>
      <c r="H21" s="224"/>
      <c r="I21" s="224"/>
      <c r="J21" s="224"/>
      <c r="K21" s="224"/>
      <c r="L21" s="224"/>
      <c r="M21" s="224"/>
      <c r="N21" s="207"/>
      <c r="O21" s="28"/>
      <c r="P21" s="224"/>
      <c r="Q21" s="26"/>
      <c r="R21" s="26"/>
      <c r="S21" s="178"/>
      <c r="T21" s="178"/>
      <c r="U21" s="178"/>
    </row>
    <row r="22" spans="1:22" s="154" customFormat="1">
      <c r="A22" s="3"/>
      <c r="B22" s="11"/>
      <c r="C22" s="26"/>
      <c r="D22" s="26"/>
      <c r="E22" s="26"/>
      <c r="F22" s="26"/>
      <c r="G22" s="26"/>
      <c r="H22" s="26"/>
      <c r="I22" s="26"/>
      <c r="J22" s="26"/>
      <c r="K22" s="26"/>
      <c r="L22" s="26"/>
      <c r="M22" s="26"/>
      <c r="N22" s="96"/>
      <c r="O22" s="96"/>
      <c r="P22" s="20"/>
      <c r="Q22" s="152"/>
      <c r="S22" s="261"/>
      <c r="T22" s="261"/>
      <c r="U22" s="261"/>
      <c r="V22" s="20"/>
    </row>
    <row r="23" spans="1:22" s="154" customFormat="1">
      <c r="A23" s="326" t="s">
        <v>15</v>
      </c>
      <c r="B23" s="326"/>
      <c r="C23" s="326"/>
      <c r="D23" s="350"/>
      <c r="E23" s="350"/>
      <c r="F23" s="350"/>
      <c r="G23" s="350"/>
      <c r="H23" s="350"/>
      <c r="I23" s="350"/>
      <c r="J23" s="350"/>
      <c r="K23" s="350"/>
      <c r="L23" s="350"/>
      <c r="M23" s="462"/>
      <c r="N23" s="92"/>
      <c r="O23" s="92"/>
      <c r="P23" s="74"/>
      <c r="S23" s="261"/>
      <c r="T23" s="261"/>
      <c r="U23" s="261"/>
    </row>
    <row r="24" spans="1:22" s="154" customFormat="1" ht="14.15" customHeight="1">
      <c r="A24" s="450"/>
      <c r="B24" s="450"/>
      <c r="C24" s="450"/>
      <c r="D24" s="465"/>
      <c r="E24" s="466"/>
      <c r="F24" s="466"/>
      <c r="G24" s="466"/>
      <c r="H24" s="466"/>
      <c r="I24" s="466"/>
      <c r="J24" s="466"/>
      <c r="K24" s="466"/>
      <c r="L24" s="466"/>
      <c r="M24" s="467"/>
      <c r="N24" s="93"/>
      <c r="O24" s="93"/>
      <c r="P24" s="12"/>
      <c r="S24" s="261"/>
      <c r="T24" s="261"/>
      <c r="U24" s="261"/>
    </row>
    <row r="25" spans="1:22" s="154" customFormat="1">
      <c r="A25" s="302" t="s">
        <v>119</v>
      </c>
      <c r="B25" s="302"/>
      <c r="C25" s="302"/>
      <c r="D25" s="468"/>
      <c r="E25" s="469"/>
      <c r="F25" s="469"/>
      <c r="G25" s="469"/>
      <c r="H25" s="469"/>
      <c r="I25" s="469"/>
      <c r="J25" s="469"/>
      <c r="K25" s="469"/>
      <c r="L25" s="469"/>
      <c r="M25" s="470"/>
      <c r="N25" s="93"/>
      <c r="O25" s="93"/>
      <c r="P25" s="12"/>
      <c r="S25" s="261"/>
      <c r="T25" s="261"/>
      <c r="U25" s="261"/>
    </row>
    <row r="26" spans="1:22" s="154" customFormat="1" ht="29.5" customHeight="1">
      <c r="A26" s="38" t="s">
        <v>586</v>
      </c>
      <c r="B26" s="43" t="s">
        <v>17</v>
      </c>
      <c r="C26" s="39" t="s">
        <v>50</v>
      </c>
      <c r="D26" s="39">
        <v>2009</v>
      </c>
      <c r="E26" s="39">
        <v>2010</v>
      </c>
      <c r="F26" s="39">
        <v>2011</v>
      </c>
      <c r="G26" s="39">
        <v>2012</v>
      </c>
      <c r="H26" s="39">
        <v>2013</v>
      </c>
      <c r="I26" s="39">
        <v>2014</v>
      </c>
      <c r="J26" s="39">
        <v>2015</v>
      </c>
      <c r="K26" s="39">
        <v>2016</v>
      </c>
      <c r="L26" s="39">
        <v>2017</v>
      </c>
      <c r="M26" s="39">
        <v>2018</v>
      </c>
      <c r="N26" s="94" t="s">
        <v>110</v>
      </c>
      <c r="O26" s="94" t="s">
        <v>51</v>
      </c>
      <c r="P26" s="94" t="s">
        <v>339</v>
      </c>
      <c r="Q26" s="29" t="s">
        <v>596</v>
      </c>
      <c r="R26" s="29" t="s">
        <v>597</v>
      </c>
      <c r="S26" s="29" t="s">
        <v>107</v>
      </c>
      <c r="T26" s="29" t="s">
        <v>108</v>
      </c>
      <c r="U26" s="29" t="s">
        <v>622</v>
      </c>
    </row>
    <row r="27" spans="1:22" s="154" customFormat="1" ht="18.75" customHeight="1">
      <c r="A27" s="353" t="s">
        <v>267</v>
      </c>
      <c r="B27" s="295" t="s">
        <v>119</v>
      </c>
      <c r="C27" s="177" t="s">
        <v>60</v>
      </c>
      <c r="D27" s="177"/>
      <c r="E27" s="177"/>
      <c r="F27" s="177"/>
      <c r="G27" s="177"/>
      <c r="H27" s="177"/>
      <c r="I27" s="177"/>
      <c r="J27" s="177"/>
      <c r="K27" s="177"/>
      <c r="L27" s="177"/>
      <c r="M27" s="177"/>
      <c r="N27" s="141" t="s">
        <v>59</v>
      </c>
      <c r="O27" s="177" t="s">
        <v>6</v>
      </c>
      <c r="P27" s="30"/>
      <c r="Q27" s="24" t="s">
        <v>120</v>
      </c>
      <c r="R27" s="24" t="s">
        <v>121</v>
      </c>
      <c r="S27" s="24" t="s">
        <v>624</v>
      </c>
      <c r="T27" s="24" t="s">
        <v>624</v>
      </c>
      <c r="U27" s="176" t="s">
        <v>6</v>
      </c>
    </row>
    <row r="28" spans="1:22" s="154" customFormat="1" ht="28">
      <c r="A28" s="353"/>
      <c r="B28" s="295"/>
      <c r="C28" s="177" t="s">
        <v>70</v>
      </c>
      <c r="D28" s="177"/>
      <c r="E28" s="177"/>
      <c r="F28" s="177"/>
      <c r="G28" s="177"/>
      <c r="H28" s="177"/>
      <c r="I28" s="177"/>
      <c r="J28" s="177"/>
      <c r="K28" s="177"/>
      <c r="L28" s="177"/>
      <c r="M28" s="177"/>
      <c r="N28" s="141" t="s">
        <v>71</v>
      </c>
      <c r="O28" s="177" t="s">
        <v>6</v>
      </c>
      <c r="P28" s="30"/>
      <c r="Q28" s="24" t="s">
        <v>123</v>
      </c>
      <c r="R28" s="24" t="s">
        <v>123</v>
      </c>
      <c r="S28" s="24" t="s">
        <v>625</v>
      </c>
      <c r="T28" s="24" t="s">
        <v>625</v>
      </c>
      <c r="U28" s="176" t="s">
        <v>6</v>
      </c>
    </row>
    <row r="29" spans="1:22" s="154" customFormat="1" ht="70">
      <c r="A29" s="353"/>
      <c r="B29" s="295"/>
      <c r="C29" s="177" t="s">
        <v>69</v>
      </c>
      <c r="D29" s="177"/>
      <c r="E29" s="177"/>
      <c r="F29" s="177"/>
      <c r="G29" s="177"/>
      <c r="H29" s="177"/>
      <c r="I29" s="177"/>
      <c r="J29" s="177"/>
      <c r="K29" s="177"/>
      <c r="L29" s="177"/>
      <c r="M29" s="177"/>
      <c r="N29" s="141" t="s">
        <v>68</v>
      </c>
      <c r="O29" s="177" t="s">
        <v>6</v>
      </c>
      <c r="P29" s="30"/>
      <c r="Q29" s="24" t="s">
        <v>125</v>
      </c>
      <c r="R29" s="30" t="s">
        <v>125</v>
      </c>
      <c r="S29" s="30" t="s">
        <v>635</v>
      </c>
      <c r="T29" s="30" t="s">
        <v>636</v>
      </c>
      <c r="U29" s="176" t="s">
        <v>6</v>
      </c>
    </row>
    <row r="30" spans="1:22" s="154" customFormat="1" ht="30.75" customHeight="1">
      <c r="A30" s="353"/>
      <c r="B30" s="295"/>
      <c r="C30" s="177" t="s">
        <v>73</v>
      </c>
      <c r="D30" s="177"/>
      <c r="E30" s="177"/>
      <c r="F30" s="177"/>
      <c r="G30" s="177"/>
      <c r="H30" s="177"/>
      <c r="I30" s="177"/>
      <c r="J30" s="177"/>
      <c r="K30" s="177"/>
      <c r="L30" s="177"/>
      <c r="M30" s="177"/>
      <c r="N30" s="141" t="s">
        <v>72</v>
      </c>
      <c r="O30" s="177" t="s">
        <v>6</v>
      </c>
      <c r="P30" s="200"/>
      <c r="Q30" s="30" t="s">
        <v>126</v>
      </c>
      <c r="R30" s="30" t="s">
        <v>126</v>
      </c>
      <c r="S30" s="30" t="s">
        <v>637</v>
      </c>
      <c r="T30" s="30" t="s">
        <v>637</v>
      </c>
      <c r="U30" s="176" t="s">
        <v>6</v>
      </c>
    </row>
    <row r="31" spans="1:22" s="154" customFormat="1">
      <c r="A31" s="15"/>
      <c r="B31" s="15"/>
      <c r="C31" s="31"/>
      <c r="D31" s="31"/>
      <c r="E31" s="31"/>
      <c r="F31" s="31"/>
      <c r="G31" s="31"/>
      <c r="H31" s="31"/>
      <c r="I31" s="31"/>
      <c r="J31" s="31"/>
      <c r="K31" s="31"/>
      <c r="L31" s="31"/>
      <c r="M31" s="31"/>
      <c r="N31" s="92"/>
      <c r="O31" s="92"/>
      <c r="P31" s="31"/>
      <c r="Q31" s="18"/>
      <c r="R31" s="23"/>
      <c r="S31" s="181"/>
      <c r="T31" s="23"/>
      <c r="U31" s="179"/>
      <c r="V31" s="20"/>
    </row>
    <row r="32" spans="1:22" s="20" customFormat="1">
      <c r="A32" s="326" t="s">
        <v>15</v>
      </c>
      <c r="B32" s="326"/>
      <c r="C32" s="364"/>
      <c r="D32" s="364"/>
      <c r="E32" s="364"/>
      <c r="F32" s="364"/>
      <c r="G32" s="364"/>
      <c r="H32" s="364"/>
      <c r="I32" s="364"/>
      <c r="J32" s="364"/>
      <c r="K32" s="364"/>
      <c r="L32" s="364"/>
      <c r="M32" s="364"/>
      <c r="N32" s="93"/>
      <c r="O32" s="93"/>
      <c r="P32" s="74"/>
      <c r="S32" s="18"/>
      <c r="T32" s="18"/>
      <c r="U32" s="18"/>
    </row>
    <row r="33" spans="1:21" s="154" customFormat="1" ht="14.15" customHeight="1">
      <c r="A33" s="345" t="s">
        <v>299</v>
      </c>
      <c r="B33" s="346"/>
      <c r="C33" s="351"/>
      <c r="D33" s="465"/>
      <c r="E33" s="466"/>
      <c r="F33" s="466"/>
      <c r="G33" s="466"/>
      <c r="H33" s="466"/>
      <c r="I33" s="466"/>
      <c r="J33" s="466"/>
      <c r="K33" s="466"/>
      <c r="L33" s="466"/>
      <c r="M33" s="467"/>
      <c r="N33" s="93"/>
      <c r="O33" s="93"/>
      <c r="P33" s="12"/>
      <c r="S33" s="261"/>
      <c r="T33" s="261"/>
      <c r="U33" s="261"/>
    </row>
    <row r="34" spans="1:21" s="154" customFormat="1">
      <c r="A34" s="302" t="s">
        <v>44</v>
      </c>
      <c r="B34" s="302"/>
      <c r="C34" s="302"/>
      <c r="D34" s="468"/>
      <c r="E34" s="469"/>
      <c r="F34" s="469"/>
      <c r="G34" s="469"/>
      <c r="H34" s="469"/>
      <c r="I34" s="469"/>
      <c r="J34" s="469"/>
      <c r="K34" s="469"/>
      <c r="L34" s="469"/>
      <c r="M34" s="470"/>
      <c r="N34" s="92"/>
      <c r="O34" s="92"/>
      <c r="P34" s="12"/>
      <c r="S34" s="261"/>
      <c r="T34" s="261"/>
      <c r="U34" s="261"/>
    </row>
    <row r="35" spans="1:21" s="154" customFormat="1" ht="28">
      <c r="A35" s="38" t="s">
        <v>586</v>
      </c>
      <c r="B35" s="43" t="s">
        <v>17</v>
      </c>
      <c r="C35" s="39" t="s">
        <v>50</v>
      </c>
      <c r="D35" s="39">
        <v>2009</v>
      </c>
      <c r="E35" s="39">
        <v>2010</v>
      </c>
      <c r="F35" s="39">
        <v>2011</v>
      </c>
      <c r="G35" s="39">
        <v>2012</v>
      </c>
      <c r="H35" s="39">
        <v>2013</v>
      </c>
      <c r="I35" s="39">
        <v>2014</v>
      </c>
      <c r="J35" s="39">
        <v>2015</v>
      </c>
      <c r="K35" s="39">
        <v>2016</v>
      </c>
      <c r="L35" s="39">
        <v>2017</v>
      </c>
      <c r="M35" s="39">
        <v>2018</v>
      </c>
      <c r="N35" s="94" t="s">
        <v>110</v>
      </c>
      <c r="O35" s="94" t="s">
        <v>51</v>
      </c>
      <c r="P35" s="94" t="s">
        <v>339</v>
      </c>
      <c r="Q35" s="263" t="s">
        <v>604</v>
      </c>
      <c r="R35" s="263" t="s">
        <v>605</v>
      </c>
      <c r="S35" s="29" t="s">
        <v>107</v>
      </c>
      <c r="T35" s="29" t="s">
        <v>108</v>
      </c>
      <c r="U35" s="29" t="s">
        <v>622</v>
      </c>
    </row>
    <row r="36" spans="1:21" s="20" customFormat="1" ht="84" customHeight="1">
      <c r="A36" s="288" t="s">
        <v>2</v>
      </c>
      <c r="B36" s="353" t="s">
        <v>20</v>
      </c>
      <c r="C36" s="177" t="s">
        <v>52</v>
      </c>
      <c r="D36" s="177"/>
      <c r="E36" s="177"/>
      <c r="F36" s="177"/>
      <c r="G36" s="177"/>
      <c r="H36" s="177"/>
      <c r="I36" s="177"/>
      <c r="J36" s="177"/>
      <c r="K36" s="177"/>
      <c r="L36" s="177"/>
      <c r="M36" s="177"/>
      <c r="N36" s="141" t="s">
        <v>343</v>
      </c>
      <c r="O36" s="177" t="s">
        <v>6</v>
      </c>
      <c r="P36" s="24" t="s">
        <v>603</v>
      </c>
      <c r="Q36" s="24" t="s">
        <v>128</v>
      </c>
      <c r="R36" s="24" t="s">
        <v>129</v>
      </c>
      <c r="S36" s="24" t="s">
        <v>638</v>
      </c>
      <c r="T36" s="24" t="s">
        <v>639</v>
      </c>
      <c r="U36" s="177" t="s">
        <v>6</v>
      </c>
    </row>
    <row r="37" spans="1:21" s="20" customFormat="1" ht="70" customHeight="1">
      <c r="A37" s="288"/>
      <c r="B37" s="353"/>
      <c r="C37" s="177" t="s">
        <v>53</v>
      </c>
      <c r="D37" s="177"/>
      <c r="E37" s="177"/>
      <c r="F37" s="177"/>
      <c r="G37" s="177"/>
      <c r="H37" s="177"/>
      <c r="I37" s="177"/>
      <c r="J37" s="177"/>
      <c r="K37" s="177"/>
      <c r="L37" s="177"/>
      <c r="M37" s="177"/>
      <c r="N37" s="141" t="s">
        <v>345</v>
      </c>
      <c r="O37" s="177" t="s">
        <v>6</v>
      </c>
      <c r="P37" s="24" t="s">
        <v>603</v>
      </c>
      <c r="Q37" s="24" t="s">
        <v>128</v>
      </c>
      <c r="R37" s="24" t="s">
        <v>130</v>
      </c>
      <c r="S37" s="24" t="s">
        <v>638</v>
      </c>
      <c r="T37" s="24" t="s">
        <v>640</v>
      </c>
      <c r="U37" s="177" t="s">
        <v>6</v>
      </c>
    </row>
    <row r="38" spans="1:21" s="20" customFormat="1" ht="112" customHeight="1">
      <c r="A38" s="288"/>
      <c r="B38" s="353"/>
      <c r="C38" s="177" t="s">
        <v>54</v>
      </c>
      <c r="D38" s="177"/>
      <c r="E38" s="177"/>
      <c r="F38" s="177"/>
      <c r="G38" s="177"/>
      <c r="H38" s="177"/>
      <c r="I38" s="177"/>
      <c r="J38" s="177"/>
      <c r="K38" s="177"/>
      <c r="L38" s="177"/>
      <c r="M38" s="177"/>
      <c r="N38" s="141" t="s">
        <v>347</v>
      </c>
      <c r="O38" s="177" t="s">
        <v>6</v>
      </c>
      <c r="P38" s="24" t="s">
        <v>603</v>
      </c>
      <c r="Q38" s="24" t="s">
        <v>128</v>
      </c>
      <c r="R38" s="24" t="s">
        <v>131</v>
      </c>
      <c r="S38" s="24" t="s">
        <v>638</v>
      </c>
      <c r="T38" s="24" t="s">
        <v>645</v>
      </c>
      <c r="U38" s="177" t="s">
        <v>6</v>
      </c>
    </row>
    <row r="39" spans="1:21" s="20" customFormat="1" ht="112" customHeight="1">
      <c r="A39" s="288"/>
      <c r="B39" s="353"/>
      <c r="C39" s="182"/>
      <c r="D39" s="177"/>
      <c r="E39" s="182"/>
      <c r="F39" s="182"/>
      <c r="G39" s="182"/>
      <c r="H39" s="182"/>
      <c r="I39" s="182"/>
      <c r="J39" s="182"/>
      <c r="K39" s="182"/>
      <c r="L39" s="182"/>
      <c r="M39" s="182"/>
      <c r="N39" s="144" t="s">
        <v>133</v>
      </c>
      <c r="O39" s="182"/>
      <c r="P39" s="19"/>
      <c r="Q39" s="24" t="s">
        <v>132</v>
      </c>
      <c r="R39" s="24" t="s">
        <v>132</v>
      </c>
      <c r="S39" s="24"/>
      <c r="T39" s="24"/>
      <c r="U39" s="24"/>
    </row>
    <row r="40" spans="1:21" s="20" customFormat="1" ht="112" customHeight="1">
      <c r="A40" s="288"/>
      <c r="B40" s="353"/>
      <c r="C40" s="177" t="s">
        <v>61</v>
      </c>
      <c r="D40" s="177"/>
      <c r="E40" s="177"/>
      <c r="F40" s="177"/>
      <c r="G40" s="177"/>
      <c r="H40" s="177"/>
      <c r="I40" s="177"/>
      <c r="J40" s="177"/>
      <c r="K40" s="177"/>
      <c r="L40" s="177"/>
      <c r="M40" s="177"/>
      <c r="N40" s="141" t="s">
        <v>62</v>
      </c>
      <c r="O40" s="177" t="s">
        <v>46</v>
      </c>
      <c r="P40" s="19"/>
      <c r="Q40" s="24" t="s">
        <v>134</v>
      </c>
      <c r="R40" s="24" t="s">
        <v>134</v>
      </c>
      <c r="S40" s="24"/>
      <c r="T40" s="24"/>
      <c r="U40" s="24"/>
    </row>
    <row r="41" spans="1:21" s="20" customFormat="1" ht="112" customHeight="1">
      <c r="A41" s="288" t="s">
        <v>3</v>
      </c>
      <c r="B41" s="353" t="s">
        <v>20</v>
      </c>
      <c r="C41" s="177" t="s">
        <v>55</v>
      </c>
      <c r="D41" s="177"/>
      <c r="E41" s="177"/>
      <c r="F41" s="177"/>
      <c r="G41" s="177"/>
      <c r="H41" s="177"/>
      <c r="I41" s="177"/>
      <c r="J41" s="177"/>
      <c r="K41" s="177"/>
      <c r="L41" s="177"/>
      <c r="M41" s="177"/>
      <c r="N41" s="141" t="s">
        <v>349</v>
      </c>
      <c r="O41" s="177" t="s">
        <v>6</v>
      </c>
      <c r="P41" s="19"/>
      <c r="Q41" s="24" t="s">
        <v>135</v>
      </c>
      <c r="R41" s="24" t="s">
        <v>136</v>
      </c>
      <c r="S41" s="24"/>
      <c r="T41" s="24"/>
      <c r="U41" s="24"/>
    </row>
    <row r="42" spans="1:21" s="20" customFormat="1" ht="28" customHeight="1">
      <c r="A42" s="288"/>
      <c r="B42" s="353"/>
      <c r="C42" s="177"/>
      <c r="D42" s="177"/>
      <c r="E42" s="177"/>
      <c r="F42" s="177"/>
      <c r="G42" s="177"/>
      <c r="H42" s="177"/>
      <c r="I42" s="177"/>
      <c r="J42" s="177"/>
      <c r="K42" s="177"/>
      <c r="L42" s="177"/>
      <c r="M42" s="177"/>
      <c r="N42" s="141"/>
      <c r="O42" s="177"/>
      <c r="P42" s="24" t="s">
        <v>602</v>
      </c>
      <c r="Q42" s="24" t="s">
        <v>137</v>
      </c>
      <c r="R42" s="24" t="s">
        <v>138</v>
      </c>
      <c r="S42" s="24" t="s">
        <v>642</v>
      </c>
      <c r="T42" s="24" t="s">
        <v>641</v>
      </c>
      <c r="U42" s="24" t="s">
        <v>92</v>
      </c>
    </row>
    <row r="43" spans="1:21" s="20" customFormat="1" ht="84">
      <c r="A43" s="288"/>
      <c r="B43" s="353"/>
      <c r="C43" s="177"/>
      <c r="D43" s="177"/>
      <c r="E43" s="177"/>
      <c r="F43" s="177"/>
      <c r="G43" s="177"/>
      <c r="H43" s="177"/>
      <c r="I43" s="177"/>
      <c r="J43" s="177"/>
      <c r="K43" s="177"/>
      <c r="L43" s="177"/>
      <c r="M43" s="177"/>
      <c r="N43" s="141"/>
      <c r="O43" s="177"/>
      <c r="P43" s="24" t="s">
        <v>602</v>
      </c>
      <c r="Q43" s="24" t="s">
        <v>137</v>
      </c>
      <c r="R43" s="24" t="s">
        <v>139</v>
      </c>
      <c r="S43" s="24" t="s">
        <v>643</v>
      </c>
      <c r="T43" s="24" t="s">
        <v>641</v>
      </c>
      <c r="U43" s="177" t="s">
        <v>6</v>
      </c>
    </row>
    <row r="44" spans="1:21" s="154" customFormat="1" ht="45" customHeight="1">
      <c r="A44" s="288"/>
      <c r="B44" s="353"/>
      <c r="C44" s="177" t="s">
        <v>57</v>
      </c>
      <c r="D44" s="177"/>
      <c r="E44" s="177"/>
      <c r="F44" s="177"/>
      <c r="G44" s="177"/>
      <c r="H44" s="177"/>
      <c r="I44" s="177"/>
      <c r="J44" s="177"/>
      <c r="K44" s="177"/>
      <c r="L44" s="177"/>
      <c r="M44" s="177"/>
      <c r="N44" s="141" t="s">
        <v>58</v>
      </c>
      <c r="O44" s="177" t="s">
        <v>9</v>
      </c>
      <c r="P44" s="19"/>
      <c r="Q44" s="24" t="s">
        <v>140</v>
      </c>
      <c r="R44" s="24" t="s">
        <v>141</v>
      </c>
      <c r="S44" s="24" t="s">
        <v>644</v>
      </c>
      <c r="T44" s="24" t="s">
        <v>646</v>
      </c>
      <c r="U44" s="177" t="s">
        <v>6</v>
      </c>
    </row>
    <row r="45" spans="1:21" s="20" customFormat="1" ht="154">
      <c r="A45" s="288"/>
      <c r="B45" s="353"/>
      <c r="C45" s="177" t="s">
        <v>63</v>
      </c>
      <c r="D45" s="177"/>
      <c r="E45" s="177"/>
      <c r="F45" s="177"/>
      <c r="G45" s="177"/>
      <c r="H45" s="177"/>
      <c r="I45" s="177"/>
      <c r="J45" s="177"/>
      <c r="K45" s="177"/>
      <c r="L45" s="177"/>
      <c r="M45" s="177"/>
      <c r="N45" s="141" t="s">
        <v>350</v>
      </c>
      <c r="O45" s="177" t="s">
        <v>46</v>
      </c>
      <c r="P45" s="19"/>
      <c r="Q45" s="24" t="s">
        <v>142</v>
      </c>
      <c r="R45" s="24" t="s">
        <v>143</v>
      </c>
      <c r="S45" s="24" t="s">
        <v>647</v>
      </c>
      <c r="T45" s="24" t="s">
        <v>649</v>
      </c>
      <c r="U45" s="177" t="s">
        <v>6</v>
      </c>
    </row>
    <row r="46" spans="1:21" s="20" customFormat="1" ht="42">
      <c r="A46" s="288"/>
      <c r="B46" s="353"/>
      <c r="C46" s="177"/>
      <c r="D46" s="177"/>
      <c r="E46" s="177"/>
      <c r="F46" s="177"/>
      <c r="G46" s="177"/>
      <c r="H46" s="177"/>
      <c r="I46" s="177"/>
      <c r="J46" s="177"/>
      <c r="K46" s="177"/>
      <c r="L46" s="177"/>
      <c r="M46" s="177"/>
      <c r="N46" s="141"/>
      <c r="O46" s="177"/>
      <c r="P46" s="37"/>
      <c r="Q46" s="24" t="s">
        <v>519</v>
      </c>
      <c r="R46" s="24" t="s">
        <v>520</v>
      </c>
      <c r="S46" s="24" t="s">
        <v>648</v>
      </c>
      <c r="T46" s="24" t="s">
        <v>650</v>
      </c>
      <c r="U46" s="177" t="s">
        <v>6</v>
      </c>
    </row>
    <row r="47" spans="1:21" s="20" customFormat="1" ht="20.25" customHeight="1">
      <c r="A47" s="154"/>
      <c r="B47" s="36"/>
      <c r="C47" s="27"/>
      <c r="D47" s="27"/>
      <c r="E47" s="27"/>
      <c r="F47" s="27"/>
      <c r="G47" s="27"/>
      <c r="H47" s="27"/>
      <c r="I47" s="27"/>
      <c r="J47" s="27"/>
      <c r="K47" s="27"/>
      <c r="L47" s="27"/>
      <c r="M47" s="27"/>
      <c r="N47" s="99"/>
      <c r="O47" s="31"/>
      <c r="P47" s="27"/>
      <c r="Q47" s="27"/>
      <c r="R47" s="75"/>
      <c r="S47" s="181"/>
      <c r="T47" s="260"/>
      <c r="U47" s="181"/>
    </row>
    <row r="48" spans="1:21" s="20" customFormat="1">
      <c r="A48" s="326" t="s">
        <v>15</v>
      </c>
      <c r="B48" s="326"/>
      <c r="C48" s="364"/>
      <c r="D48" s="364"/>
      <c r="E48" s="364"/>
      <c r="F48" s="364"/>
      <c r="G48" s="364"/>
      <c r="H48" s="364"/>
      <c r="I48" s="364"/>
      <c r="J48" s="364"/>
      <c r="K48" s="364"/>
      <c r="L48" s="364"/>
      <c r="M48" s="364"/>
      <c r="N48" s="100"/>
      <c r="O48" s="100"/>
      <c r="P48" s="74"/>
      <c r="Q48" s="76"/>
      <c r="R48" s="76"/>
      <c r="S48" s="264"/>
      <c r="T48" s="264"/>
      <c r="U48" s="264"/>
    </row>
    <row r="49" spans="1:22" s="154" customFormat="1" ht="14.15" customHeight="1">
      <c r="A49" s="345"/>
      <c r="B49" s="346"/>
      <c r="C49" s="351"/>
      <c r="D49" s="465"/>
      <c r="E49" s="466"/>
      <c r="F49" s="466"/>
      <c r="G49" s="466"/>
      <c r="H49" s="466"/>
      <c r="I49" s="466"/>
      <c r="J49" s="466"/>
      <c r="K49" s="466"/>
      <c r="L49" s="466"/>
      <c r="M49" s="467"/>
      <c r="N49" s="92"/>
      <c r="O49" s="92"/>
      <c r="P49" s="12"/>
      <c r="Q49" s="33"/>
      <c r="R49" s="33"/>
      <c r="S49" s="178"/>
      <c r="T49" s="178"/>
      <c r="U49" s="178"/>
    </row>
    <row r="50" spans="1:22" s="154" customFormat="1">
      <c r="A50" s="284" t="s">
        <v>21</v>
      </c>
      <c r="B50" s="285"/>
      <c r="C50" s="286"/>
      <c r="D50" s="468"/>
      <c r="E50" s="469"/>
      <c r="F50" s="469"/>
      <c r="G50" s="469"/>
      <c r="H50" s="469"/>
      <c r="I50" s="469"/>
      <c r="J50" s="469"/>
      <c r="K50" s="469"/>
      <c r="L50" s="469"/>
      <c r="M50" s="470"/>
      <c r="N50" s="92"/>
      <c r="O50" s="92"/>
      <c r="P50" s="12"/>
      <c r="Q50" s="33"/>
      <c r="R50" s="33"/>
      <c r="S50" s="178"/>
      <c r="T50" s="178"/>
      <c r="U50" s="178"/>
    </row>
    <row r="51" spans="1:22" s="154" customFormat="1" ht="28">
      <c r="A51" s="38" t="s">
        <v>586</v>
      </c>
      <c r="B51" s="43" t="s">
        <v>17</v>
      </c>
      <c r="C51" s="39" t="s">
        <v>50</v>
      </c>
      <c r="D51" s="39">
        <v>2009</v>
      </c>
      <c r="E51" s="39">
        <v>2010</v>
      </c>
      <c r="F51" s="39">
        <v>2011</v>
      </c>
      <c r="G51" s="39">
        <v>2012</v>
      </c>
      <c r="H51" s="39">
        <v>2013</v>
      </c>
      <c r="I51" s="39">
        <v>2014</v>
      </c>
      <c r="J51" s="39">
        <v>2015</v>
      </c>
      <c r="K51" s="39">
        <v>2016</v>
      </c>
      <c r="L51" s="39">
        <v>2017</v>
      </c>
      <c r="M51" s="39">
        <v>2018</v>
      </c>
      <c r="N51" s="94" t="s">
        <v>110</v>
      </c>
      <c r="O51" s="94" t="s">
        <v>51</v>
      </c>
      <c r="P51" s="94" t="s">
        <v>339</v>
      </c>
      <c r="Q51" s="263" t="s">
        <v>604</v>
      </c>
      <c r="R51" s="263" t="s">
        <v>605</v>
      </c>
      <c r="S51" s="29" t="s">
        <v>107</v>
      </c>
      <c r="T51" s="29" t="s">
        <v>108</v>
      </c>
      <c r="U51" s="29" t="s">
        <v>622</v>
      </c>
    </row>
    <row r="52" spans="1:22" s="154" customFormat="1" ht="130" customHeight="1">
      <c r="A52" s="135" t="s">
        <v>2</v>
      </c>
      <c r="B52" s="134" t="s">
        <v>22</v>
      </c>
      <c r="C52" s="176" t="s">
        <v>89</v>
      </c>
      <c r="D52" s="177"/>
      <c r="E52" s="176"/>
      <c r="F52" s="176"/>
      <c r="G52" s="176"/>
      <c r="H52" s="176"/>
      <c r="I52" s="176"/>
      <c r="J52" s="176"/>
      <c r="K52" s="176"/>
      <c r="L52" s="176"/>
      <c r="M52" s="176"/>
      <c r="N52" s="141" t="s">
        <v>88</v>
      </c>
      <c r="O52" s="176" t="s">
        <v>6</v>
      </c>
      <c r="P52" s="24"/>
      <c r="Q52" s="24" t="s">
        <v>145</v>
      </c>
      <c r="R52" s="24" t="s">
        <v>146</v>
      </c>
      <c r="S52" s="24" t="s">
        <v>651</v>
      </c>
      <c r="T52" s="24" t="s">
        <v>653</v>
      </c>
      <c r="U52" s="176" t="s">
        <v>6</v>
      </c>
    </row>
    <row r="53" spans="1:22" s="154" customFormat="1" ht="150" customHeight="1">
      <c r="A53" s="135" t="s">
        <v>3</v>
      </c>
      <c r="B53" s="134" t="s">
        <v>22</v>
      </c>
      <c r="C53" s="176" t="s">
        <v>90</v>
      </c>
      <c r="D53" s="177"/>
      <c r="E53" s="176"/>
      <c r="F53" s="176"/>
      <c r="G53" s="176"/>
      <c r="H53" s="176"/>
      <c r="I53" s="176"/>
      <c r="J53" s="176"/>
      <c r="K53" s="176"/>
      <c r="L53" s="176"/>
      <c r="M53" s="176"/>
      <c r="N53" s="141" t="s">
        <v>91</v>
      </c>
      <c r="O53" s="176" t="s">
        <v>6</v>
      </c>
      <c r="P53" s="24"/>
      <c r="Q53" s="24" t="s">
        <v>148</v>
      </c>
      <c r="R53" s="24" t="s">
        <v>149</v>
      </c>
      <c r="S53" s="24" t="s">
        <v>652</v>
      </c>
      <c r="T53" s="24" t="s">
        <v>654</v>
      </c>
      <c r="U53" s="176" t="s">
        <v>6</v>
      </c>
    </row>
    <row r="54" spans="1:22" s="154" customFormat="1">
      <c r="B54" s="12"/>
      <c r="C54" s="33"/>
      <c r="D54" s="33"/>
      <c r="E54" s="33"/>
      <c r="F54" s="33"/>
      <c r="G54" s="33"/>
      <c r="H54" s="33"/>
      <c r="I54" s="33"/>
      <c r="J54" s="33"/>
      <c r="K54" s="33"/>
      <c r="L54" s="33"/>
      <c r="M54" s="33"/>
      <c r="N54" s="31"/>
      <c r="O54" s="31"/>
      <c r="P54" s="33"/>
      <c r="Q54" s="33"/>
      <c r="R54" s="33"/>
      <c r="S54" s="178"/>
      <c r="T54" s="178"/>
      <c r="U54" s="178"/>
      <c r="V54" s="20"/>
    </row>
    <row r="55" spans="1:22" s="154" customFormat="1">
      <c r="A55" s="326" t="s">
        <v>15</v>
      </c>
      <c r="B55" s="326"/>
      <c r="C55" s="326"/>
      <c r="D55" s="326"/>
      <c r="E55" s="326"/>
      <c r="F55" s="326"/>
      <c r="G55" s="326"/>
      <c r="H55" s="326"/>
      <c r="I55" s="326"/>
      <c r="J55" s="326"/>
      <c r="K55" s="326"/>
      <c r="L55" s="326"/>
      <c r="M55" s="326"/>
      <c r="N55" s="100"/>
      <c r="O55" s="100"/>
      <c r="P55" s="74"/>
      <c r="Q55" s="33"/>
      <c r="R55" s="33"/>
      <c r="S55" s="178"/>
      <c r="T55" s="178"/>
      <c r="U55" s="178"/>
    </row>
    <row r="56" spans="1:22" s="154" customFormat="1" ht="14.25" customHeight="1">
      <c r="A56" s="345"/>
      <c r="B56" s="346"/>
      <c r="C56" s="351"/>
      <c r="D56" s="465"/>
      <c r="E56" s="466"/>
      <c r="F56" s="466"/>
      <c r="G56" s="466"/>
      <c r="H56" s="466"/>
      <c r="I56" s="466"/>
      <c r="J56" s="466"/>
      <c r="K56" s="466"/>
      <c r="L56" s="466"/>
      <c r="M56" s="467"/>
      <c r="N56" s="92"/>
      <c r="O56" s="92"/>
      <c r="P56" s="12"/>
      <c r="Q56" s="33"/>
      <c r="R56" s="33"/>
      <c r="S56" s="178"/>
      <c r="T56" s="178"/>
      <c r="U56" s="178"/>
    </row>
    <row r="57" spans="1:22" s="154" customFormat="1" ht="29.15" customHeight="1">
      <c r="A57" s="302" t="s">
        <v>26</v>
      </c>
      <c r="B57" s="302"/>
      <c r="C57" s="302"/>
      <c r="D57" s="468"/>
      <c r="E57" s="469"/>
      <c r="F57" s="469"/>
      <c r="G57" s="469"/>
      <c r="H57" s="469"/>
      <c r="I57" s="469"/>
      <c r="J57" s="469"/>
      <c r="K57" s="469"/>
      <c r="L57" s="469"/>
      <c r="M57" s="470"/>
      <c r="N57" s="92"/>
      <c r="O57" s="92"/>
      <c r="P57" s="12"/>
      <c r="Q57" s="33"/>
      <c r="R57" s="33"/>
      <c r="S57" s="178"/>
      <c r="T57" s="178"/>
      <c r="U57" s="178"/>
    </row>
    <row r="58" spans="1:22" s="154" customFormat="1" ht="28">
      <c r="A58" s="38" t="s">
        <v>586</v>
      </c>
      <c r="B58" s="43" t="s">
        <v>17</v>
      </c>
      <c r="C58" s="39" t="s">
        <v>50</v>
      </c>
      <c r="D58" s="39">
        <v>2009</v>
      </c>
      <c r="E58" s="39">
        <v>2010</v>
      </c>
      <c r="F58" s="39">
        <v>2011</v>
      </c>
      <c r="G58" s="39">
        <v>2012</v>
      </c>
      <c r="H58" s="39">
        <v>2013</v>
      </c>
      <c r="I58" s="39">
        <v>2014</v>
      </c>
      <c r="J58" s="39">
        <v>2015</v>
      </c>
      <c r="K58" s="39">
        <v>2016</v>
      </c>
      <c r="L58" s="39">
        <v>2017</v>
      </c>
      <c r="M58" s="39">
        <v>2018</v>
      </c>
      <c r="N58" s="94" t="s">
        <v>110</v>
      </c>
      <c r="O58" s="94" t="s">
        <v>51</v>
      </c>
      <c r="P58" s="208" t="s">
        <v>339</v>
      </c>
      <c r="Q58" s="263" t="s">
        <v>604</v>
      </c>
      <c r="R58" s="263" t="s">
        <v>605</v>
      </c>
      <c r="S58" s="29" t="s">
        <v>107</v>
      </c>
      <c r="T58" s="29" t="s">
        <v>108</v>
      </c>
      <c r="U58" s="29" t="s">
        <v>622</v>
      </c>
    </row>
    <row r="59" spans="1:22" s="154" customFormat="1" ht="42">
      <c r="A59" s="372" t="s">
        <v>267</v>
      </c>
      <c r="B59" s="288" t="s">
        <v>28</v>
      </c>
      <c r="C59" s="176" t="s">
        <v>74</v>
      </c>
      <c r="D59" s="177"/>
      <c r="E59" s="176"/>
      <c r="F59" s="176"/>
      <c r="G59" s="176"/>
      <c r="H59" s="176"/>
      <c r="I59" s="176"/>
      <c r="J59" s="176"/>
      <c r="K59" s="176"/>
      <c r="L59" s="176"/>
      <c r="M59" s="176"/>
      <c r="N59" s="141" t="s">
        <v>351</v>
      </c>
      <c r="O59" s="176" t="s">
        <v>6</v>
      </c>
      <c r="P59" s="24" t="s">
        <v>521</v>
      </c>
      <c r="Q59" s="24" t="s">
        <v>151</v>
      </c>
      <c r="R59" s="24" t="s">
        <v>152</v>
      </c>
      <c r="S59" s="24" t="s">
        <v>661</v>
      </c>
      <c r="T59" s="24" t="s">
        <v>662</v>
      </c>
      <c r="U59" s="176" t="s">
        <v>6</v>
      </c>
    </row>
    <row r="60" spans="1:22" s="154" customFormat="1" ht="56.15" customHeight="1">
      <c r="A60" s="472"/>
      <c r="B60" s="288"/>
      <c r="C60" s="176"/>
      <c r="D60" s="177"/>
      <c r="E60" s="176"/>
      <c r="F60" s="176"/>
      <c r="G60" s="176"/>
      <c r="H60" s="176"/>
      <c r="I60" s="176"/>
      <c r="J60" s="176"/>
      <c r="K60" s="176"/>
      <c r="L60" s="176"/>
      <c r="M60" s="176"/>
      <c r="N60" s="141"/>
      <c r="O60" s="176"/>
      <c r="P60" s="24" t="s">
        <v>521</v>
      </c>
      <c r="Q60" s="24" t="s">
        <v>153</v>
      </c>
      <c r="R60" s="24" t="s">
        <v>154</v>
      </c>
      <c r="S60" s="24" t="s">
        <v>655</v>
      </c>
      <c r="T60" s="24" t="s">
        <v>655</v>
      </c>
      <c r="U60" s="176" t="s">
        <v>6</v>
      </c>
    </row>
    <row r="61" spans="1:22" s="154" customFormat="1" ht="56.15" customHeight="1">
      <c r="A61" s="472"/>
      <c r="B61" s="288"/>
      <c r="C61" s="176"/>
      <c r="D61" s="136"/>
      <c r="E61" s="176"/>
      <c r="F61" s="176"/>
      <c r="G61" s="176"/>
      <c r="H61" s="176"/>
      <c r="I61" s="176"/>
      <c r="J61" s="176"/>
      <c r="K61" s="176"/>
      <c r="L61" s="176"/>
      <c r="M61" s="176"/>
      <c r="N61" s="141"/>
      <c r="O61" s="176"/>
      <c r="P61" s="24" t="s">
        <v>521</v>
      </c>
      <c r="Q61" s="24" t="s">
        <v>155</v>
      </c>
      <c r="R61" s="24" t="s">
        <v>156</v>
      </c>
      <c r="S61" s="24" t="s">
        <v>656</v>
      </c>
      <c r="T61" s="24" t="s">
        <v>656</v>
      </c>
      <c r="U61" s="176" t="s">
        <v>6</v>
      </c>
    </row>
    <row r="62" spans="1:22" s="154" customFormat="1" ht="28">
      <c r="A62" s="353" t="s">
        <v>267</v>
      </c>
      <c r="B62" s="288" t="s">
        <v>29</v>
      </c>
      <c r="C62" s="176" t="s">
        <v>75</v>
      </c>
      <c r="D62" s="136"/>
      <c r="E62" s="176"/>
      <c r="F62" s="176"/>
      <c r="G62" s="176"/>
      <c r="H62" s="176"/>
      <c r="I62" s="176"/>
      <c r="J62" s="176"/>
      <c r="K62" s="176"/>
      <c r="L62" s="176"/>
      <c r="M62" s="176"/>
      <c r="N62" s="141" t="s">
        <v>76</v>
      </c>
      <c r="O62" s="176" t="s">
        <v>6</v>
      </c>
      <c r="P62" s="19"/>
      <c r="Q62" s="24" t="s">
        <v>157</v>
      </c>
      <c r="R62" s="24" t="s">
        <v>158</v>
      </c>
      <c r="S62" s="24" t="s">
        <v>657</v>
      </c>
      <c r="T62" s="24" t="s">
        <v>657</v>
      </c>
      <c r="U62" s="176" t="s">
        <v>6</v>
      </c>
    </row>
    <row r="63" spans="1:22" s="154" customFormat="1" ht="56">
      <c r="A63" s="353"/>
      <c r="B63" s="288"/>
      <c r="C63" s="176" t="s">
        <v>77</v>
      </c>
      <c r="D63" s="136"/>
      <c r="E63" s="176"/>
      <c r="F63" s="176"/>
      <c r="G63" s="176"/>
      <c r="H63" s="176"/>
      <c r="I63" s="176"/>
      <c r="J63" s="176"/>
      <c r="K63" s="176"/>
      <c r="L63" s="176"/>
      <c r="M63" s="176"/>
      <c r="N63" s="141" t="s">
        <v>78</v>
      </c>
      <c r="O63" s="176" t="s">
        <v>6</v>
      </c>
      <c r="P63" s="19"/>
      <c r="Q63" s="24" t="s">
        <v>160</v>
      </c>
      <c r="R63" s="24" t="s">
        <v>161</v>
      </c>
      <c r="S63" s="24" t="s">
        <v>658</v>
      </c>
      <c r="T63" s="24" t="s">
        <v>658</v>
      </c>
      <c r="U63" s="176" t="s">
        <v>6</v>
      </c>
    </row>
    <row r="64" spans="1:22" s="154" customFormat="1" ht="130.5" customHeight="1">
      <c r="A64" s="372" t="s">
        <v>267</v>
      </c>
      <c r="B64" s="288" t="s">
        <v>7</v>
      </c>
      <c r="C64" s="176" t="s">
        <v>79</v>
      </c>
      <c r="D64" s="136"/>
      <c r="E64" s="176"/>
      <c r="F64" s="176"/>
      <c r="G64" s="176"/>
      <c r="H64" s="176"/>
      <c r="I64" s="176"/>
      <c r="J64" s="176"/>
      <c r="K64" s="176"/>
      <c r="L64" s="176"/>
      <c r="M64" s="176"/>
      <c r="N64" s="141" t="s">
        <v>80</v>
      </c>
      <c r="O64" s="176" t="s">
        <v>9</v>
      </c>
      <c r="P64" s="24" t="s">
        <v>521</v>
      </c>
      <c r="Q64" s="24" t="s">
        <v>163</v>
      </c>
      <c r="R64" s="24" t="s">
        <v>164</v>
      </c>
      <c r="S64" s="24" t="s">
        <v>659</v>
      </c>
      <c r="T64" s="24" t="s">
        <v>663</v>
      </c>
      <c r="U64" s="176" t="s">
        <v>6</v>
      </c>
    </row>
    <row r="65" spans="1:22" s="154" customFormat="1" ht="98">
      <c r="A65" s="372"/>
      <c r="B65" s="288"/>
      <c r="C65" s="176" t="s">
        <v>83</v>
      </c>
      <c r="D65" s="136"/>
      <c r="E65" s="176"/>
      <c r="F65" s="176"/>
      <c r="G65" s="176"/>
      <c r="H65" s="176"/>
      <c r="I65" s="176"/>
      <c r="J65" s="176"/>
      <c r="K65" s="176"/>
      <c r="L65" s="176"/>
      <c r="M65" s="176"/>
      <c r="N65" s="141" t="s">
        <v>353</v>
      </c>
      <c r="O65" s="176" t="s">
        <v>9</v>
      </c>
      <c r="P65" s="24" t="s">
        <v>521</v>
      </c>
      <c r="Q65" s="24" t="s">
        <v>166</v>
      </c>
      <c r="R65" s="24" t="s">
        <v>167</v>
      </c>
      <c r="S65" s="24" t="s">
        <v>660</v>
      </c>
      <c r="T65" s="24" t="s">
        <v>664</v>
      </c>
      <c r="U65" s="176" t="s">
        <v>6</v>
      </c>
    </row>
    <row r="66" spans="1:22" s="154" customFormat="1" ht="15" customHeight="1">
      <c r="A66" s="372"/>
      <c r="B66" s="288"/>
      <c r="C66" s="176"/>
      <c r="D66" s="136"/>
      <c r="E66" s="176"/>
      <c r="F66" s="176"/>
      <c r="G66" s="176"/>
      <c r="H66" s="176"/>
      <c r="I66" s="176"/>
      <c r="J66" s="176"/>
      <c r="K66" s="176"/>
      <c r="L66" s="176"/>
      <c r="M66" s="176"/>
      <c r="N66" s="141"/>
      <c r="O66" s="176"/>
      <c r="P66" s="24" t="s">
        <v>521</v>
      </c>
      <c r="Q66" s="24" t="s">
        <v>168</v>
      </c>
      <c r="R66" s="24" t="s">
        <v>169</v>
      </c>
      <c r="S66" s="24" t="s">
        <v>665</v>
      </c>
      <c r="T66" s="24" t="s">
        <v>666</v>
      </c>
      <c r="U66" s="176" t="s">
        <v>6</v>
      </c>
    </row>
    <row r="67" spans="1:22" s="154" customFormat="1" ht="84">
      <c r="A67" s="372"/>
      <c r="B67" s="288"/>
      <c r="C67" s="176" t="s">
        <v>81</v>
      </c>
      <c r="D67" s="136"/>
      <c r="E67" s="176"/>
      <c r="F67" s="176"/>
      <c r="G67" s="176"/>
      <c r="H67" s="176"/>
      <c r="I67" s="176"/>
      <c r="J67" s="176"/>
      <c r="K67" s="176"/>
      <c r="L67" s="176"/>
      <c r="M67" s="176"/>
      <c r="N67" s="141" t="s">
        <v>82</v>
      </c>
      <c r="O67" s="176" t="s">
        <v>9</v>
      </c>
      <c r="P67" s="24"/>
      <c r="Q67" s="24" t="s">
        <v>170</v>
      </c>
      <c r="R67" s="24" t="s">
        <v>171</v>
      </c>
      <c r="S67" s="24" t="s">
        <v>669</v>
      </c>
      <c r="T67" s="24" t="s">
        <v>670</v>
      </c>
      <c r="U67" s="176" t="s">
        <v>6</v>
      </c>
    </row>
    <row r="68" spans="1:22" s="154" customFormat="1" ht="45" customHeight="1">
      <c r="A68" s="372" t="s">
        <v>267</v>
      </c>
      <c r="B68" s="139" t="s">
        <v>27</v>
      </c>
      <c r="C68" s="176" t="s">
        <v>84</v>
      </c>
      <c r="D68" s="136"/>
      <c r="E68" s="176"/>
      <c r="F68" s="176"/>
      <c r="G68" s="176"/>
      <c r="H68" s="176"/>
      <c r="I68" s="176"/>
      <c r="J68" s="176"/>
      <c r="K68" s="176"/>
      <c r="L68" s="176"/>
      <c r="M68" s="176"/>
      <c r="N68" s="141" t="s">
        <v>355</v>
      </c>
      <c r="O68" s="176" t="s">
        <v>9</v>
      </c>
      <c r="P68" s="24" t="s">
        <v>521</v>
      </c>
      <c r="Q68" s="24" t="s">
        <v>173</v>
      </c>
      <c r="R68" s="24" t="s">
        <v>174</v>
      </c>
      <c r="S68" s="24" t="s">
        <v>660</v>
      </c>
      <c r="T68" s="24" t="s">
        <v>671</v>
      </c>
      <c r="U68" s="176" t="s">
        <v>6</v>
      </c>
    </row>
    <row r="69" spans="1:22" s="154" customFormat="1" ht="98">
      <c r="A69" s="372"/>
      <c r="B69" s="139" t="s">
        <v>32</v>
      </c>
      <c r="C69" s="176" t="s">
        <v>85</v>
      </c>
      <c r="D69" s="136"/>
      <c r="E69" s="176"/>
      <c r="F69" s="176"/>
      <c r="G69" s="176"/>
      <c r="H69" s="176"/>
      <c r="I69" s="176"/>
      <c r="J69" s="176"/>
      <c r="K69" s="176"/>
      <c r="L69" s="176"/>
      <c r="M69" s="176"/>
      <c r="N69" s="141" t="s">
        <v>86</v>
      </c>
      <c r="O69" s="176" t="s">
        <v>9</v>
      </c>
      <c r="P69" s="211"/>
      <c r="Q69" s="24" t="s">
        <v>175</v>
      </c>
      <c r="R69" s="24" t="s">
        <v>176</v>
      </c>
      <c r="S69" s="24" t="s">
        <v>667</v>
      </c>
      <c r="T69" s="24" t="s">
        <v>672</v>
      </c>
      <c r="U69" s="176" t="s">
        <v>6</v>
      </c>
    </row>
    <row r="70" spans="1:22" s="154" customFormat="1" ht="112">
      <c r="A70" s="372"/>
      <c r="B70" s="139" t="s">
        <v>178</v>
      </c>
      <c r="C70" s="176" t="s">
        <v>87</v>
      </c>
      <c r="D70" s="136"/>
      <c r="E70" s="176"/>
      <c r="F70" s="176"/>
      <c r="G70" s="176"/>
      <c r="H70" s="176"/>
      <c r="I70" s="176"/>
      <c r="J70" s="176"/>
      <c r="K70" s="176"/>
      <c r="L70" s="176"/>
      <c r="M70" s="176"/>
      <c r="N70" s="141" t="s">
        <v>357</v>
      </c>
      <c r="O70" s="176" t="s">
        <v>9</v>
      </c>
      <c r="P70" s="19"/>
      <c r="Q70" s="30" t="s">
        <v>179</v>
      </c>
      <c r="R70" s="30" t="s">
        <v>180</v>
      </c>
      <c r="S70" s="30" t="s">
        <v>668</v>
      </c>
      <c r="T70" s="30" t="s">
        <v>673</v>
      </c>
      <c r="U70" s="30" t="s">
        <v>8</v>
      </c>
    </row>
    <row r="71" spans="1:22" s="154" customFormat="1">
      <c r="A71" s="10"/>
      <c r="B71" s="14"/>
      <c r="C71" s="32"/>
      <c r="D71" s="33"/>
      <c r="E71" s="32"/>
      <c r="F71" s="32"/>
      <c r="G71" s="32"/>
      <c r="H71" s="32"/>
      <c r="I71" s="32"/>
      <c r="J71" s="32"/>
      <c r="K71" s="32"/>
      <c r="L71" s="32"/>
      <c r="M71" s="32"/>
      <c r="N71" s="31"/>
      <c r="O71" s="31"/>
      <c r="P71" s="32"/>
      <c r="Q71" s="33"/>
      <c r="R71" s="33"/>
      <c r="S71" s="178"/>
      <c r="T71" s="178"/>
      <c r="U71" s="178"/>
      <c r="V71" s="20"/>
    </row>
    <row r="72" spans="1:22" s="154" customFormat="1">
      <c r="A72" s="326" t="s">
        <v>15</v>
      </c>
      <c r="B72" s="326"/>
      <c r="C72" s="546"/>
      <c r="D72" s="547"/>
      <c r="E72" s="547"/>
      <c r="F72" s="547"/>
      <c r="G72" s="547"/>
      <c r="H72" s="547"/>
      <c r="I72" s="547"/>
      <c r="J72" s="547"/>
      <c r="K72" s="547"/>
      <c r="L72" s="547"/>
      <c r="M72" s="300"/>
      <c r="N72" s="102"/>
      <c r="O72" s="102"/>
      <c r="P72" s="74"/>
      <c r="Q72" s="33"/>
      <c r="R72" s="33"/>
      <c r="S72" s="178"/>
      <c r="T72" s="178"/>
      <c r="U72" s="178"/>
    </row>
    <row r="73" spans="1:22" s="154" customFormat="1" ht="14.25" customHeight="1">
      <c r="A73" s="345"/>
      <c r="B73" s="346"/>
      <c r="C73" s="351"/>
      <c r="D73" s="465"/>
      <c r="E73" s="466"/>
      <c r="F73" s="466"/>
      <c r="G73" s="466"/>
      <c r="H73" s="466"/>
      <c r="I73" s="466"/>
      <c r="J73" s="466"/>
      <c r="K73" s="466"/>
      <c r="L73" s="466"/>
      <c r="M73" s="467"/>
      <c r="N73" s="93"/>
      <c r="O73" s="93"/>
      <c r="P73" s="12"/>
      <c r="Q73" s="33"/>
      <c r="R73" s="33"/>
      <c r="S73" s="178"/>
      <c r="T73" s="178"/>
      <c r="U73" s="178"/>
    </row>
    <row r="74" spans="1:22" s="154" customFormat="1" ht="32.5" customHeight="1">
      <c r="A74" s="302" t="s">
        <v>47</v>
      </c>
      <c r="B74" s="302"/>
      <c r="C74" s="302"/>
      <c r="D74" s="468"/>
      <c r="E74" s="469"/>
      <c r="F74" s="469"/>
      <c r="G74" s="469"/>
      <c r="H74" s="469"/>
      <c r="I74" s="469"/>
      <c r="J74" s="469"/>
      <c r="K74" s="469"/>
      <c r="L74" s="469"/>
      <c r="M74" s="470"/>
      <c r="N74" s="93"/>
      <c r="O74" s="93"/>
      <c r="P74" s="12"/>
      <c r="Q74" s="20"/>
      <c r="R74" s="20"/>
      <c r="S74" s="22"/>
      <c r="T74" s="18"/>
      <c r="U74" s="23"/>
    </row>
    <row r="75" spans="1:22" s="154" customFormat="1" ht="35.25" customHeight="1">
      <c r="A75" s="38" t="s">
        <v>586</v>
      </c>
      <c r="B75" s="43" t="s">
        <v>17</v>
      </c>
      <c r="C75" s="39" t="s">
        <v>50</v>
      </c>
      <c r="D75" s="39">
        <v>2009</v>
      </c>
      <c r="E75" s="39">
        <v>2010</v>
      </c>
      <c r="F75" s="39">
        <v>2011</v>
      </c>
      <c r="G75" s="39">
        <v>2012</v>
      </c>
      <c r="H75" s="39">
        <v>2013</v>
      </c>
      <c r="I75" s="39">
        <v>2014</v>
      </c>
      <c r="J75" s="39">
        <v>2015</v>
      </c>
      <c r="K75" s="39">
        <v>2016</v>
      </c>
      <c r="L75" s="39">
        <v>2017</v>
      </c>
      <c r="M75" s="39">
        <v>2018</v>
      </c>
      <c r="N75" s="103" t="s">
        <v>110</v>
      </c>
      <c r="O75" s="103" t="s">
        <v>51</v>
      </c>
      <c r="P75" s="209" t="s">
        <v>339</v>
      </c>
      <c r="Q75" s="263" t="s">
        <v>604</v>
      </c>
      <c r="R75" s="263" t="s">
        <v>605</v>
      </c>
      <c r="S75" s="29" t="s">
        <v>107</v>
      </c>
      <c r="T75" s="29" t="s">
        <v>108</v>
      </c>
      <c r="U75" s="29" t="s">
        <v>622</v>
      </c>
    </row>
    <row r="76" spans="1:22" s="154" customFormat="1" ht="28" customHeight="1">
      <c r="A76" s="306" t="s">
        <v>267</v>
      </c>
      <c r="B76" s="380" t="s">
        <v>31</v>
      </c>
      <c r="C76" s="176" t="s">
        <v>95</v>
      </c>
      <c r="D76" s="136"/>
      <c r="E76" s="176"/>
      <c r="F76" s="176"/>
      <c r="G76" s="176"/>
      <c r="H76" s="176"/>
      <c r="I76" s="176"/>
      <c r="J76" s="176"/>
      <c r="K76" s="176"/>
      <c r="L76" s="176"/>
      <c r="M76" s="176"/>
      <c r="N76" s="141" t="s">
        <v>94</v>
      </c>
      <c r="O76" s="176" t="s">
        <v>96</v>
      </c>
      <c r="P76" s="19"/>
      <c r="Q76" s="24" t="s">
        <v>187</v>
      </c>
      <c r="R76" s="24" t="s">
        <v>187</v>
      </c>
      <c r="S76" s="24" t="s">
        <v>678</v>
      </c>
      <c r="T76" s="24" t="s">
        <v>678</v>
      </c>
      <c r="U76" s="24" t="s">
        <v>109</v>
      </c>
    </row>
    <row r="77" spans="1:22" s="154" customFormat="1" ht="42">
      <c r="A77" s="307"/>
      <c r="B77" s="380"/>
      <c r="C77" s="176" t="s">
        <v>98</v>
      </c>
      <c r="D77" s="136"/>
      <c r="E77" s="176"/>
      <c r="F77" s="176"/>
      <c r="G77" s="176"/>
      <c r="H77" s="176"/>
      <c r="I77" s="176"/>
      <c r="J77" s="176"/>
      <c r="K77" s="176"/>
      <c r="L77" s="176"/>
      <c r="M77" s="176"/>
      <c r="N77" s="141" t="s">
        <v>97</v>
      </c>
      <c r="O77" s="176" t="s">
        <v>96</v>
      </c>
      <c r="P77" s="19"/>
      <c r="Q77" s="24" t="s">
        <v>189</v>
      </c>
      <c r="R77" s="24" t="s">
        <v>189</v>
      </c>
      <c r="S77" s="24" t="s">
        <v>677</v>
      </c>
      <c r="T77" s="24" t="s">
        <v>677</v>
      </c>
      <c r="U77" s="24" t="s">
        <v>109</v>
      </c>
    </row>
    <row r="78" spans="1:22" s="154" customFormat="1" ht="42">
      <c r="A78" s="307"/>
      <c r="B78" s="380"/>
      <c r="C78" s="176" t="s">
        <v>100</v>
      </c>
      <c r="D78" s="136"/>
      <c r="E78" s="176"/>
      <c r="F78" s="176"/>
      <c r="G78" s="176"/>
      <c r="H78" s="176"/>
      <c r="I78" s="176"/>
      <c r="J78" s="176"/>
      <c r="K78" s="176"/>
      <c r="L78" s="176"/>
      <c r="M78" s="176"/>
      <c r="N78" s="141" t="s">
        <v>99</v>
      </c>
      <c r="O78" s="176" t="s">
        <v>96</v>
      </c>
      <c r="P78" s="24" t="s">
        <v>601</v>
      </c>
      <c r="Q78" s="24" t="s">
        <v>191</v>
      </c>
      <c r="R78" s="24" t="s">
        <v>191</v>
      </c>
      <c r="S78" s="24" t="s">
        <v>676</v>
      </c>
      <c r="T78" s="24" t="s">
        <v>676</v>
      </c>
      <c r="U78" s="24" t="s">
        <v>109</v>
      </c>
    </row>
    <row r="79" spans="1:22" s="154" customFormat="1" ht="70">
      <c r="A79" s="307"/>
      <c r="B79" s="135" t="s">
        <v>48</v>
      </c>
      <c r="C79" s="176" t="s">
        <v>104</v>
      </c>
      <c r="D79" s="136"/>
      <c r="E79" s="176"/>
      <c r="F79" s="176"/>
      <c r="G79" s="176"/>
      <c r="H79" s="176"/>
      <c r="I79" s="176"/>
      <c r="J79" s="176"/>
      <c r="K79" s="176"/>
      <c r="L79" s="176"/>
      <c r="M79" s="176"/>
      <c r="N79" s="141" t="s">
        <v>103</v>
      </c>
      <c r="O79" s="176" t="s">
        <v>46</v>
      </c>
      <c r="P79" s="24"/>
      <c r="Q79" s="24" t="s">
        <v>193</v>
      </c>
      <c r="R79" s="24" t="s">
        <v>193</v>
      </c>
      <c r="S79" s="24" t="s">
        <v>674</v>
      </c>
      <c r="T79" s="24" t="s">
        <v>675</v>
      </c>
      <c r="U79" s="24" t="s">
        <v>8</v>
      </c>
    </row>
    <row r="80" spans="1:22" s="154" customFormat="1">
      <c r="B80" s="13"/>
      <c r="C80" s="20"/>
      <c r="D80" s="13"/>
      <c r="E80" s="20"/>
      <c r="F80" s="20"/>
      <c r="G80" s="20"/>
      <c r="H80" s="20"/>
      <c r="I80" s="20"/>
      <c r="J80" s="20"/>
      <c r="K80" s="20"/>
      <c r="L80" s="20"/>
      <c r="M80" s="20"/>
      <c r="N80" s="104"/>
      <c r="O80" s="104"/>
      <c r="P80" s="20"/>
      <c r="Q80" s="33"/>
      <c r="R80" s="33"/>
      <c r="S80" s="178"/>
      <c r="T80" s="178"/>
      <c r="U80" s="178"/>
      <c r="V80" s="20"/>
    </row>
    <row r="81" spans="1:22" s="154" customFormat="1">
      <c r="A81" s="326" t="s">
        <v>15</v>
      </c>
      <c r="B81" s="326"/>
      <c r="C81" s="299"/>
      <c r="D81" s="344"/>
      <c r="E81" s="344"/>
      <c r="F81" s="344"/>
      <c r="G81" s="344"/>
      <c r="H81" s="344"/>
      <c r="I81" s="344"/>
      <c r="J81" s="344"/>
      <c r="K81" s="344"/>
      <c r="L81" s="344"/>
      <c r="M81" s="309"/>
      <c r="N81" s="91"/>
      <c r="O81" s="91"/>
      <c r="P81" s="74"/>
      <c r="Q81" s="20"/>
      <c r="R81" s="20"/>
      <c r="S81" s="22"/>
      <c r="T81" s="18"/>
      <c r="U81" s="23"/>
    </row>
    <row r="82" spans="1:22" s="154" customFormat="1" ht="20.5" customHeight="1">
      <c r="A82" s="345"/>
      <c r="B82" s="346"/>
      <c r="C82" s="351"/>
      <c r="D82" s="465"/>
      <c r="E82" s="466"/>
      <c r="F82" s="466"/>
      <c r="G82" s="466"/>
      <c r="H82" s="466"/>
      <c r="I82" s="466"/>
      <c r="J82" s="466"/>
      <c r="K82" s="466"/>
      <c r="L82" s="466"/>
      <c r="M82" s="467"/>
      <c r="N82" s="93"/>
      <c r="O82" s="93"/>
      <c r="P82" s="12"/>
      <c r="Q82" s="20"/>
      <c r="R82" s="20"/>
      <c r="S82" s="22"/>
      <c r="T82" s="18"/>
      <c r="U82" s="23"/>
    </row>
    <row r="83" spans="1:22" s="154" customFormat="1" ht="20.5" customHeight="1">
      <c r="A83" s="302" t="s">
        <v>33</v>
      </c>
      <c r="B83" s="302"/>
      <c r="C83" s="302"/>
      <c r="D83" s="468"/>
      <c r="E83" s="469"/>
      <c r="F83" s="469"/>
      <c r="G83" s="469"/>
      <c r="H83" s="469"/>
      <c r="I83" s="469"/>
      <c r="J83" s="469"/>
      <c r="K83" s="469"/>
      <c r="L83" s="469"/>
      <c r="M83" s="470"/>
      <c r="N83" s="93"/>
      <c r="O83" s="93"/>
      <c r="P83" s="12"/>
      <c r="Q83" s="12"/>
      <c r="R83" s="75"/>
      <c r="S83" s="181"/>
      <c r="T83" s="260"/>
      <c r="U83" s="181"/>
    </row>
    <row r="84" spans="1:22" s="154" customFormat="1" ht="41.25" customHeight="1">
      <c r="A84" s="38" t="s">
        <v>586</v>
      </c>
      <c r="B84" s="39" t="s">
        <v>17</v>
      </c>
      <c r="C84" s="39" t="s">
        <v>50</v>
      </c>
      <c r="D84" s="39">
        <v>2009</v>
      </c>
      <c r="E84" s="39">
        <v>2010</v>
      </c>
      <c r="F84" s="39">
        <v>2011</v>
      </c>
      <c r="G84" s="39">
        <v>2012</v>
      </c>
      <c r="H84" s="39">
        <v>2013</v>
      </c>
      <c r="I84" s="39">
        <v>2014</v>
      </c>
      <c r="J84" s="39">
        <v>2015</v>
      </c>
      <c r="K84" s="39">
        <v>2016</v>
      </c>
      <c r="L84" s="39">
        <v>2017</v>
      </c>
      <c r="M84" s="39">
        <v>2018</v>
      </c>
      <c r="N84" s="94" t="s">
        <v>110</v>
      </c>
      <c r="O84" s="94" t="s">
        <v>51</v>
      </c>
      <c r="P84" s="208" t="s">
        <v>339</v>
      </c>
      <c r="Q84" s="263" t="s">
        <v>604</v>
      </c>
      <c r="R84" s="263" t="s">
        <v>605</v>
      </c>
      <c r="S84" s="29" t="s">
        <v>107</v>
      </c>
      <c r="T84" s="29" t="s">
        <v>108</v>
      </c>
      <c r="U84" s="29" t="s">
        <v>622</v>
      </c>
    </row>
    <row r="85" spans="1:22" s="154" customFormat="1" ht="70">
      <c r="A85" s="306" t="s">
        <v>267</v>
      </c>
      <c r="B85" s="134" t="s">
        <v>34</v>
      </c>
      <c r="C85" s="176" t="s">
        <v>93</v>
      </c>
      <c r="D85" s="177"/>
      <c r="E85" s="176"/>
      <c r="F85" s="176"/>
      <c r="G85" s="176"/>
      <c r="H85" s="176"/>
      <c r="I85" s="176"/>
      <c r="J85" s="176"/>
      <c r="K85" s="176"/>
      <c r="L85" s="176"/>
      <c r="M85" s="176"/>
      <c r="N85" s="141" t="s">
        <v>359</v>
      </c>
      <c r="O85" s="176" t="s">
        <v>46</v>
      </c>
      <c r="P85" s="24" t="s">
        <v>599</v>
      </c>
      <c r="Q85" s="24" t="s">
        <v>194</v>
      </c>
      <c r="R85" s="24" t="s">
        <v>195</v>
      </c>
      <c r="S85" s="24" t="s">
        <v>679</v>
      </c>
      <c r="T85" s="24" t="s">
        <v>679</v>
      </c>
      <c r="U85" s="24" t="s">
        <v>8</v>
      </c>
    </row>
    <row r="86" spans="1:22" s="154" customFormat="1" ht="70">
      <c r="A86" s="307"/>
      <c r="B86" s="136" t="s">
        <v>35</v>
      </c>
      <c r="C86" s="176" t="s">
        <v>93</v>
      </c>
      <c r="D86" s="177"/>
      <c r="E86" s="176"/>
      <c r="F86" s="176"/>
      <c r="G86" s="176"/>
      <c r="H86" s="176"/>
      <c r="I86" s="176"/>
      <c r="J86" s="176"/>
      <c r="K86" s="176"/>
      <c r="L86" s="176"/>
      <c r="M86" s="176"/>
      <c r="N86" s="141" t="s">
        <v>359</v>
      </c>
      <c r="O86" s="176" t="s">
        <v>46</v>
      </c>
      <c r="P86" s="24" t="s">
        <v>599</v>
      </c>
      <c r="Q86" s="24" t="s">
        <v>194</v>
      </c>
      <c r="R86" s="24" t="s">
        <v>197</v>
      </c>
      <c r="S86" s="24" t="s">
        <v>680</v>
      </c>
      <c r="T86" s="24" t="s">
        <v>680</v>
      </c>
      <c r="U86" s="24" t="s">
        <v>8</v>
      </c>
    </row>
    <row r="87" spans="1:22" s="154" customFormat="1" ht="42">
      <c r="A87" s="308"/>
      <c r="B87" s="136" t="s">
        <v>10</v>
      </c>
      <c r="C87" s="176" t="s">
        <v>101</v>
      </c>
      <c r="D87" s="177"/>
      <c r="E87" s="176"/>
      <c r="F87" s="176"/>
      <c r="G87" s="176"/>
      <c r="H87" s="176"/>
      <c r="I87" s="176"/>
      <c r="J87" s="176"/>
      <c r="K87" s="176"/>
      <c r="L87" s="176"/>
      <c r="M87" s="176"/>
      <c r="N87" s="141" t="s">
        <v>102</v>
      </c>
      <c r="O87" s="176" t="s">
        <v>46</v>
      </c>
      <c r="P87" s="24" t="s">
        <v>600</v>
      </c>
      <c r="Q87" s="24" t="s">
        <v>199</v>
      </c>
      <c r="R87" s="24" t="s">
        <v>199</v>
      </c>
      <c r="S87" s="24" t="s">
        <v>681</v>
      </c>
      <c r="T87" s="24" t="s">
        <v>681</v>
      </c>
      <c r="U87" s="24" t="s">
        <v>8</v>
      </c>
    </row>
    <row r="88" spans="1:22" s="154" customFormat="1">
      <c r="A88" s="10"/>
      <c r="B88" s="11"/>
      <c r="C88" s="21"/>
      <c r="D88" s="11"/>
      <c r="E88" s="21"/>
      <c r="F88" s="21"/>
      <c r="G88" s="21"/>
      <c r="H88" s="21"/>
      <c r="I88" s="21"/>
      <c r="J88" s="21"/>
      <c r="K88" s="21"/>
      <c r="L88" s="21"/>
      <c r="M88" s="21"/>
      <c r="N88" s="107"/>
      <c r="O88" s="107"/>
      <c r="P88" s="21"/>
      <c r="Q88" s="76"/>
      <c r="R88" s="76"/>
      <c r="S88" s="264"/>
      <c r="T88" s="264"/>
      <c r="U88" s="264"/>
      <c r="V88" s="20"/>
    </row>
    <row r="89" spans="1:22" s="154" customFormat="1">
      <c r="A89" s="326" t="s">
        <v>15</v>
      </c>
      <c r="B89" s="326"/>
      <c r="C89" s="287"/>
      <c r="D89" s="287"/>
      <c r="E89" s="287"/>
      <c r="F89" s="287"/>
      <c r="G89" s="287"/>
      <c r="H89" s="287"/>
      <c r="I89" s="287"/>
      <c r="J89" s="287"/>
      <c r="K89" s="287"/>
      <c r="L89" s="287"/>
      <c r="M89" s="287"/>
      <c r="N89" s="108"/>
      <c r="O89" s="108"/>
      <c r="P89" s="74"/>
      <c r="Q89" s="76"/>
      <c r="R89" s="76"/>
      <c r="S89" s="264"/>
      <c r="T89" s="264"/>
      <c r="U89" s="264"/>
    </row>
    <row r="90" spans="1:22" s="154" customFormat="1" ht="27.65" customHeight="1">
      <c r="A90" s="375"/>
      <c r="B90" s="376"/>
      <c r="C90" s="471"/>
      <c r="D90" s="465"/>
      <c r="E90" s="466"/>
      <c r="F90" s="466"/>
      <c r="G90" s="466"/>
      <c r="H90" s="466"/>
      <c r="I90" s="466"/>
      <c r="J90" s="466"/>
      <c r="K90" s="466"/>
      <c r="L90" s="466"/>
      <c r="M90" s="467"/>
      <c r="N90" s="93"/>
      <c r="O90" s="93"/>
      <c r="P90" s="12"/>
      <c r="Q90" s="13"/>
      <c r="R90" s="20"/>
      <c r="S90" s="18"/>
      <c r="T90" s="18"/>
      <c r="U90" s="18"/>
    </row>
    <row r="91" spans="1:22" s="154" customFormat="1" ht="30" customHeight="1">
      <c r="A91" s="347" t="s">
        <v>37</v>
      </c>
      <c r="B91" s="348"/>
      <c r="C91" s="524"/>
      <c r="D91" s="468"/>
      <c r="E91" s="469"/>
      <c r="F91" s="469"/>
      <c r="G91" s="469"/>
      <c r="H91" s="469"/>
      <c r="I91" s="469"/>
      <c r="J91" s="469"/>
      <c r="K91" s="469"/>
      <c r="L91" s="469"/>
      <c r="M91" s="470"/>
      <c r="N91" s="93"/>
      <c r="O91" s="93"/>
      <c r="P91" s="12"/>
      <c r="Q91" s="13"/>
      <c r="R91" s="20"/>
      <c r="S91" s="18"/>
      <c r="T91" s="18"/>
      <c r="U91" s="18"/>
    </row>
    <row r="92" spans="1:22" s="154" customFormat="1" ht="40" customHeight="1">
      <c r="A92" s="42" t="s">
        <v>204</v>
      </c>
      <c r="B92" s="43" t="s">
        <v>17</v>
      </c>
      <c r="C92" s="43" t="s">
        <v>50</v>
      </c>
      <c r="D92" s="43">
        <v>2009</v>
      </c>
      <c r="E92" s="43">
        <v>2010</v>
      </c>
      <c r="F92" s="43">
        <v>2011</v>
      </c>
      <c r="G92" s="43">
        <v>2012</v>
      </c>
      <c r="H92" s="43">
        <v>2013</v>
      </c>
      <c r="I92" s="43">
        <v>2014</v>
      </c>
      <c r="J92" s="43">
        <v>2015</v>
      </c>
      <c r="K92" s="43">
        <v>2016</v>
      </c>
      <c r="L92" s="43">
        <v>2017</v>
      </c>
      <c r="M92" s="43">
        <v>2018</v>
      </c>
      <c r="N92" s="94" t="s">
        <v>110</v>
      </c>
      <c r="O92" s="94" t="s">
        <v>51</v>
      </c>
      <c r="P92" s="208" t="s">
        <v>339</v>
      </c>
      <c r="Q92" s="263" t="s">
        <v>604</v>
      </c>
      <c r="R92" s="263" t="s">
        <v>605</v>
      </c>
      <c r="S92" s="29" t="s">
        <v>107</v>
      </c>
      <c r="T92" s="29" t="s">
        <v>108</v>
      </c>
      <c r="U92" s="29" t="s">
        <v>622</v>
      </c>
    </row>
    <row r="93" spans="1:22" s="154" customFormat="1" ht="15" customHeight="1">
      <c r="A93" s="212" t="s">
        <v>317</v>
      </c>
      <c r="B93" s="334" t="s">
        <v>38</v>
      </c>
      <c r="C93" s="186"/>
      <c r="D93" s="177"/>
      <c r="E93" s="186"/>
      <c r="F93" s="186"/>
      <c r="G93" s="186"/>
      <c r="H93" s="186"/>
      <c r="I93" s="186"/>
      <c r="J93" s="186"/>
      <c r="K93" s="186"/>
      <c r="L93" s="186"/>
      <c r="M93" s="186"/>
      <c r="N93" s="115"/>
      <c r="O93" s="186"/>
      <c r="P93" s="186"/>
      <c r="Q93" s="186"/>
      <c r="R93" s="186"/>
      <c r="S93" s="186"/>
      <c r="T93" s="186"/>
      <c r="U93" s="186"/>
    </row>
    <row r="94" spans="1:22" s="154" customFormat="1" ht="15" customHeight="1">
      <c r="A94" s="212" t="s">
        <v>318</v>
      </c>
      <c r="B94" s="334"/>
      <c r="C94" s="186"/>
      <c r="D94" s="177"/>
      <c r="E94" s="186"/>
      <c r="F94" s="186"/>
      <c r="G94" s="186"/>
      <c r="H94" s="186"/>
      <c r="I94" s="186"/>
      <c r="J94" s="186"/>
      <c r="K94" s="186"/>
      <c r="L94" s="186"/>
      <c r="M94" s="186"/>
      <c r="N94" s="115"/>
      <c r="O94" s="186"/>
      <c r="P94" s="186"/>
      <c r="Q94" s="186"/>
      <c r="R94" s="186"/>
      <c r="S94" s="186"/>
      <c r="T94" s="186"/>
      <c r="U94" s="186"/>
    </row>
    <row r="95" spans="1:22" s="154" customFormat="1">
      <c r="A95" s="196" t="s">
        <v>522</v>
      </c>
      <c r="B95" s="334"/>
      <c r="C95" s="186"/>
      <c r="D95" s="177"/>
      <c r="E95" s="186"/>
      <c r="F95" s="186"/>
      <c r="G95" s="186"/>
      <c r="H95" s="186"/>
      <c r="I95" s="186"/>
      <c r="J95" s="186"/>
      <c r="K95" s="186"/>
      <c r="L95" s="186"/>
      <c r="M95" s="186"/>
      <c r="N95" s="115"/>
      <c r="O95" s="186"/>
      <c r="P95" s="186"/>
      <c r="Q95" s="186"/>
      <c r="R95" s="186"/>
      <c r="S95" s="186"/>
      <c r="T95" s="186"/>
      <c r="U95" s="186"/>
    </row>
    <row r="96" spans="1:22" s="154" customFormat="1" ht="42">
      <c r="A96" s="196" t="s">
        <v>321</v>
      </c>
      <c r="B96" s="334"/>
      <c r="C96" s="186"/>
      <c r="D96" s="177"/>
      <c r="E96" s="186"/>
      <c r="F96" s="186"/>
      <c r="G96" s="186"/>
      <c r="H96" s="186"/>
      <c r="I96" s="186"/>
      <c r="J96" s="186"/>
      <c r="K96" s="186"/>
      <c r="L96" s="186"/>
      <c r="M96" s="186"/>
      <c r="N96" s="115"/>
      <c r="O96" s="186"/>
      <c r="P96" s="186"/>
      <c r="Q96" s="186"/>
      <c r="R96" s="186"/>
      <c r="S96" s="186"/>
      <c r="T96" s="186"/>
      <c r="U96" s="186"/>
    </row>
    <row r="97" spans="1:22" s="154" customFormat="1" ht="15" customHeight="1">
      <c r="A97" s="196" t="s">
        <v>322</v>
      </c>
      <c r="B97" s="334"/>
      <c r="C97" s="186"/>
      <c r="D97" s="177"/>
      <c r="E97" s="186"/>
      <c r="F97" s="186"/>
      <c r="G97" s="186"/>
      <c r="H97" s="186"/>
      <c r="I97" s="186"/>
      <c r="J97" s="186"/>
      <c r="K97" s="186"/>
      <c r="L97" s="186"/>
      <c r="M97" s="186"/>
      <c r="N97" s="115"/>
      <c r="O97" s="186"/>
      <c r="P97" s="186"/>
      <c r="Q97" s="186"/>
      <c r="R97" s="186"/>
      <c r="S97" s="186"/>
      <c r="T97" s="186"/>
      <c r="U97" s="186"/>
    </row>
    <row r="98" spans="1:22" s="154" customFormat="1">
      <c r="A98" s="73" t="s">
        <v>34</v>
      </c>
      <c r="B98" s="334"/>
      <c r="C98" s="186"/>
      <c r="D98" s="177"/>
      <c r="E98" s="186"/>
      <c r="F98" s="186"/>
      <c r="G98" s="186"/>
      <c r="H98" s="186"/>
      <c r="I98" s="186"/>
      <c r="J98" s="186"/>
      <c r="K98" s="186"/>
      <c r="L98" s="186"/>
      <c r="M98" s="186"/>
      <c r="N98" s="115"/>
      <c r="O98" s="186"/>
      <c r="P98" s="186"/>
      <c r="Q98" s="186"/>
      <c r="R98" s="186"/>
      <c r="S98" s="186"/>
      <c r="T98" s="186"/>
      <c r="U98" s="186"/>
    </row>
    <row r="99" spans="1:22" s="154" customFormat="1" ht="15" customHeight="1">
      <c r="A99" s="73" t="s">
        <v>35</v>
      </c>
      <c r="B99" s="334"/>
      <c r="C99" s="186"/>
      <c r="D99" s="177"/>
      <c r="E99" s="186"/>
      <c r="F99" s="186"/>
      <c r="G99" s="186"/>
      <c r="H99" s="186"/>
      <c r="I99" s="186"/>
      <c r="J99" s="186"/>
      <c r="K99" s="186"/>
      <c r="L99" s="186"/>
      <c r="M99" s="186"/>
      <c r="N99" s="115"/>
      <c r="O99" s="186"/>
      <c r="P99" s="186"/>
      <c r="Q99" s="186"/>
      <c r="R99" s="186"/>
      <c r="S99" s="186"/>
      <c r="T99" s="186"/>
      <c r="U99" s="186"/>
    </row>
    <row r="100" spans="1:22" s="154" customFormat="1" ht="15" customHeight="1">
      <c r="A100" s="73" t="s">
        <v>30</v>
      </c>
      <c r="B100" s="334"/>
      <c r="C100" s="186"/>
      <c r="D100" s="177"/>
      <c r="E100" s="186"/>
      <c r="F100" s="186"/>
      <c r="G100" s="186"/>
      <c r="H100" s="186"/>
      <c r="I100" s="186"/>
      <c r="J100" s="186"/>
      <c r="K100" s="186"/>
      <c r="L100" s="186"/>
      <c r="M100" s="186"/>
      <c r="N100" s="115"/>
      <c r="O100" s="186"/>
      <c r="P100" s="186"/>
      <c r="Q100" s="186"/>
      <c r="R100" s="186"/>
      <c r="S100" s="186"/>
      <c r="T100" s="186"/>
      <c r="U100" s="186"/>
    </row>
    <row r="101" spans="1:22" s="154" customFormat="1" ht="15" customHeight="1">
      <c r="A101" s="212" t="s">
        <v>317</v>
      </c>
      <c r="B101" s="334" t="s">
        <v>39</v>
      </c>
      <c r="C101" s="19"/>
      <c r="D101" s="177"/>
      <c r="E101" s="19"/>
      <c r="F101" s="19"/>
      <c r="G101" s="19"/>
      <c r="H101" s="19"/>
      <c r="I101" s="19"/>
      <c r="J101" s="19"/>
      <c r="K101" s="19"/>
      <c r="L101" s="19"/>
      <c r="M101" s="19"/>
      <c r="N101" s="144"/>
      <c r="O101" s="19"/>
      <c r="P101" s="19"/>
      <c r="Q101" s="136"/>
      <c r="R101" s="19"/>
      <c r="S101" s="19"/>
      <c r="T101" s="19"/>
      <c r="U101" s="19"/>
    </row>
    <row r="102" spans="1:22" s="154" customFormat="1" ht="15" customHeight="1">
      <c r="A102" s="212" t="s">
        <v>318</v>
      </c>
      <c r="B102" s="334"/>
      <c r="C102" s="19"/>
      <c r="D102" s="177"/>
      <c r="E102" s="19"/>
      <c r="F102" s="19"/>
      <c r="G102" s="19"/>
      <c r="H102" s="19"/>
      <c r="I102" s="19"/>
      <c r="J102" s="19"/>
      <c r="K102" s="19"/>
      <c r="L102" s="19"/>
      <c r="M102" s="19"/>
      <c r="N102" s="144"/>
      <c r="O102" s="19"/>
      <c r="P102" s="19"/>
      <c r="Q102" s="136"/>
      <c r="R102" s="19"/>
      <c r="S102" s="19"/>
      <c r="T102" s="19"/>
      <c r="U102" s="19"/>
    </row>
    <row r="103" spans="1:22" s="154" customFormat="1" ht="15" customHeight="1">
      <c r="A103" s="196" t="s">
        <v>522</v>
      </c>
      <c r="B103" s="334"/>
      <c r="C103" s="19"/>
      <c r="D103" s="177"/>
      <c r="E103" s="19"/>
      <c r="F103" s="19"/>
      <c r="G103" s="19"/>
      <c r="H103" s="19"/>
      <c r="I103" s="19"/>
      <c r="J103" s="19"/>
      <c r="K103" s="19"/>
      <c r="L103" s="19"/>
      <c r="M103" s="19"/>
      <c r="N103" s="144"/>
      <c r="O103" s="19"/>
      <c r="P103" s="19"/>
      <c r="Q103" s="136"/>
      <c r="R103" s="19"/>
      <c r="S103" s="19"/>
      <c r="T103" s="19"/>
      <c r="U103" s="19"/>
    </row>
    <row r="104" spans="1:22" s="154" customFormat="1" ht="42">
      <c r="A104" s="196" t="s">
        <v>321</v>
      </c>
      <c r="B104" s="334"/>
      <c r="C104" s="19"/>
      <c r="D104" s="177"/>
      <c r="E104" s="19"/>
      <c r="F104" s="19"/>
      <c r="G104" s="19"/>
      <c r="H104" s="19"/>
      <c r="I104" s="19"/>
      <c r="J104" s="19"/>
      <c r="K104" s="19"/>
      <c r="L104" s="19"/>
      <c r="M104" s="19"/>
      <c r="N104" s="144"/>
      <c r="O104" s="19"/>
      <c r="P104" s="19"/>
      <c r="Q104" s="137"/>
      <c r="R104" s="19"/>
      <c r="S104" s="19"/>
      <c r="T104" s="19"/>
      <c r="U104" s="19"/>
    </row>
    <row r="105" spans="1:22" s="154" customFormat="1" ht="15" customHeight="1">
      <c r="A105" s="196" t="s">
        <v>322</v>
      </c>
      <c r="B105" s="334"/>
      <c r="C105" s="19"/>
      <c r="D105" s="177"/>
      <c r="E105" s="19"/>
      <c r="F105" s="19"/>
      <c r="G105" s="19"/>
      <c r="H105" s="19"/>
      <c r="I105" s="19"/>
      <c r="J105" s="19"/>
      <c r="K105" s="19"/>
      <c r="L105" s="19"/>
      <c r="M105" s="19"/>
      <c r="N105" s="144"/>
      <c r="O105" s="19"/>
      <c r="P105" s="19"/>
      <c r="Q105" s="137"/>
      <c r="R105" s="19"/>
      <c r="S105" s="19"/>
      <c r="T105" s="19"/>
      <c r="U105" s="19"/>
    </row>
    <row r="106" spans="1:22" s="154" customFormat="1" ht="15" customHeight="1">
      <c r="A106" s="73" t="s">
        <v>34</v>
      </c>
      <c r="B106" s="334"/>
      <c r="C106" s="19"/>
      <c r="D106" s="177"/>
      <c r="E106" s="19"/>
      <c r="F106" s="19"/>
      <c r="G106" s="19"/>
      <c r="H106" s="19"/>
      <c r="I106" s="19"/>
      <c r="J106" s="19"/>
      <c r="K106" s="19"/>
      <c r="L106" s="19"/>
      <c r="M106" s="19"/>
      <c r="N106" s="144"/>
      <c r="O106" s="19"/>
      <c r="P106" s="19"/>
      <c r="Q106" s="135"/>
      <c r="R106" s="19"/>
      <c r="S106" s="19"/>
      <c r="T106" s="19"/>
      <c r="U106" s="19"/>
    </row>
    <row r="107" spans="1:22" s="154" customFormat="1" ht="15" customHeight="1">
      <c r="A107" s="73" t="s">
        <v>35</v>
      </c>
      <c r="B107" s="334"/>
      <c r="C107" s="19"/>
      <c r="D107" s="177"/>
      <c r="E107" s="19"/>
      <c r="F107" s="19"/>
      <c r="G107" s="19"/>
      <c r="H107" s="19"/>
      <c r="I107" s="19"/>
      <c r="J107" s="19"/>
      <c r="K107" s="19"/>
      <c r="L107" s="19"/>
      <c r="M107" s="19"/>
      <c r="N107" s="144"/>
      <c r="O107" s="19"/>
      <c r="P107" s="19"/>
      <c r="Q107" s="135"/>
      <c r="R107" s="19"/>
      <c r="S107" s="19"/>
      <c r="T107" s="19"/>
      <c r="U107" s="19"/>
    </row>
    <row r="108" spans="1:22" s="154" customFormat="1" ht="15" customHeight="1">
      <c r="A108" s="73" t="s">
        <v>30</v>
      </c>
      <c r="B108" s="334"/>
      <c r="C108" s="19"/>
      <c r="D108" s="177"/>
      <c r="E108" s="19"/>
      <c r="F108" s="19"/>
      <c r="G108" s="19"/>
      <c r="H108" s="19"/>
      <c r="I108" s="19"/>
      <c r="J108" s="19"/>
      <c r="K108" s="19"/>
      <c r="L108" s="19"/>
      <c r="M108" s="19"/>
      <c r="N108" s="144"/>
      <c r="O108" s="19"/>
      <c r="P108" s="19"/>
      <c r="Q108" s="135"/>
      <c r="R108" s="19"/>
      <c r="S108" s="19"/>
      <c r="T108" s="19"/>
      <c r="U108" s="19"/>
    </row>
    <row r="109" spans="1:22" s="154" customFormat="1" ht="84">
      <c r="A109" s="222" t="s">
        <v>535</v>
      </c>
      <c r="B109" s="142" t="s">
        <v>40</v>
      </c>
      <c r="C109" s="176" t="s">
        <v>105</v>
      </c>
      <c r="D109" s="177"/>
      <c r="E109" s="176"/>
      <c r="F109" s="176"/>
      <c r="G109" s="176"/>
      <c r="H109" s="176"/>
      <c r="I109" s="176"/>
      <c r="J109" s="176"/>
      <c r="K109" s="176"/>
      <c r="L109" s="176"/>
      <c r="M109" s="176"/>
      <c r="N109" s="141" t="s">
        <v>106</v>
      </c>
      <c r="O109" s="176" t="s">
        <v>46</v>
      </c>
      <c r="P109" s="24" t="s">
        <v>598</v>
      </c>
      <c r="Q109" s="24" t="s">
        <v>201</v>
      </c>
      <c r="R109" s="24" t="s">
        <v>202</v>
      </c>
      <c r="S109" s="24" t="s">
        <v>682</v>
      </c>
      <c r="T109" s="24"/>
      <c r="U109" s="24" t="s">
        <v>8</v>
      </c>
    </row>
    <row r="110" spans="1:22" s="154" customFormat="1">
      <c r="A110" s="526"/>
      <c r="B110" s="526"/>
      <c r="C110" s="20"/>
      <c r="E110" s="20"/>
      <c r="F110" s="20"/>
      <c r="G110" s="20"/>
      <c r="H110" s="20"/>
      <c r="I110" s="20"/>
      <c r="J110" s="20"/>
      <c r="K110" s="20"/>
      <c r="L110" s="20"/>
      <c r="M110" s="20"/>
      <c r="N110" s="104"/>
      <c r="O110" s="104"/>
      <c r="P110" s="20"/>
      <c r="Q110" s="36"/>
      <c r="R110" s="210"/>
      <c r="S110" s="265"/>
      <c r="T110" s="266"/>
      <c r="U110" s="267"/>
      <c r="V110" s="20"/>
    </row>
    <row r="111" spans="1:22" s="154" customFormat="1">
      <c r="A111" s="326" t="s">
        <v>15</v>
      </c>
      <c r="B111" s="326"/>
      <c r="C111" s="287"/>
      <c r="D111" s="287"/>
      <c r="E111" s="287"/>
      <c r="F111" s="287"/>
      <c r="G111" s="287"/>
      <c r="H111" s="287"/>
      <c r="I111" s="287"/>
      <c r="J111" s="287"/>
      <c r="K111" s="287"/>
      <c r="L111" s="287"/>
      <c r="M111" s="287"/>
      <c r="N111" s="93"/>
      <c r="O111" s="93"/>
      <c r="P111" s="74"/>
      <c r="Q111" s="76"/>
      <c r="R111" s="76"/>
      <c r="S111" s="264"/>
      <c r="T111" s="264"/>
      <c r="U111" s="264"/>
      <c r="V111" s="20"/>
    </row>
    <row r="112" spans="1:22" s="154" customFormat="1">
      <c r="A112" s="345"/>
      <c r="B112" s="346"/>
      <c r="C112" s="351"/>
      <c r="D112" s="509"/>
      <c r="E112" s="510"/>
      <c r="F112" s="510"/>
      <c r="G112" s="510"/>
      <c r="H112" s="510"/>
      <c r="I112" s="510"/>
      <c r="J112" s="510"/>
      <c r="K112" s="510"/>
      <c r="L112" s="510"/>
      <c r="M112" s="511"/>
      <c r="N112" s="93"/>
      <c r="O112" s="93"/>
      <c r="P112" s="12"/>
      <c r="Q112" s="13"/>
      <c r="R112" s="20"/>
      <c r="S112" s="18"/>
      <c r="T112" s="18"/>
      <c r="U112" s="18"/>
    </row>
    <row r="113" spans="1:21" s="154" customFormat="1">
      <c r="A113" s="302" t="s">
        <v>41</v>
      </c>
      <c r="B113" s="302"/>
      <c r="C113" s="302"/>
      <c r="D113" s="512"/>
      <c r="E113" s="513"/>
      <c r="F113" s="513"/>
      <c r="G113" s="513"/>
      <c r="H113" s="513"/>
      <c r="I113" s="513"/>
      <c r="J113" s="513"/>
      <c r="K113" s="513"/>
      <c r="L113" s="513"/>
      <c r="M113" s="514"/>
      <c r="N113" s="93"/>
      <c r="O113" s="93"/>
      <c r="P113" s="12"/>
      <c r="Q113" s="36"/>
      <c r="R113" s="20"/>
      <c r="S113" s="18"/>
      <c r="T113" s="18"/>
      <c r="U113" s="18"/>
    </row>
    <row r="114" spans="1:21" s="154" customFormat="1" ht="31.5" customHeight="1">
      <c r="A114" s="83" t="s">
        <v>588</v>
      </c>
      <c r="B114" s="39" t="s">
        <v>17</v>
      </c>
      <c r="C114" s="39" t="s">
        <v>50</v>
      </c>
      <c r="D114" s="39">
        <v>2009</v>
      </c>
      <c r="E114" s="39">
        <v>2010</v>
      </c>
      <c r="F114" s="39">
        <v>2011</v>
      </c>
      <c r="G114" s="39">
        <v>2012</v>
      </c>
      <c r="H114" s="39">
        <v>2013</v>
      </c>
      <c r="I114" s="39">
        <v>2014</v>
      </c>
      <c r="J114" s="39">
        <v>2015</v>
      </c>
      <c r="K114" s="39">
        <v>2016</v>
      </c>
      <c r="L114" s="39">
        <v>2017</v>
      </c>
      <c r="M114" s="39">
        <v>2018</v>
      </c>
      <c r="N114" s="118" t="s">
        <v>110</v>
      </c>
      <c r="O114" s="113" t="s">
        <v>51</v>
      </c>
      <c r="P114" s="213" t="s">
        <v>339</v>
      </c>
      <c r="Q114" s="263" t="s">
        <v>604</v>
      </c>
      <c r="R114" s="263" t="s">
        <v>605</v>
      </c>
      <c r="S114" s="29" t="s">
        <v>107</v>
      </c>
      <c r="T114" s="29" t="s">
        <v>108</v>
      </c>
      <c r="U114" s="29" t="s">
        <v>622</v>
      </c>
    </row>
    <row r="115" spans="1:21" s="154" customFormat="1" ht="14.15" customHeight="1">
      <c r="A115" s="288" t="s">
        <v>205</v>
      </c>
      <c r="B115" s="136" t="s">
        <v>4</v>
      </c>
      <c r="C115" s="19"/>
      <c r="D115" s="177"/>
      <c r="E115" s="19"/>
      <c r="F115" s="19"/>
      <c r="G115" s="19"/>
      <c r="H115" s="19"/>
      <c r="I115" s="19"/>
      <c r="J115" s="19"/>
      <c r="K115" s="19"/>
      <c r="L115" s="19"/>
      <c r="M115" s="19"/>
      <c r="N115" s="144"/>
      <c r="O115" s="19"/>
      <c r="P115" s="19"/>
      <c r="Q115" s="136"/>
      <c r="R115" s="19"/>
      <c r="S115" s="19"/>
      <c r="T115" s="19"/>
      <c r="U115" s="19"/>
    </row>
    <row r="116" spans="1:21" s="154" customFormat="1">
      <c r="A116" s="288"/>
      <c r="B116" s="137" t="s">
        <v>5</v>
      </c>
      <c r="C116" s="19"/>
      <c r="D116" s="177"/>
      <c r="E116" s="19"/>
      <c r="F116" s="19"/>
      <c r="G116" s="19"/>
      <c r="H116" s="19"/>
      <c r="I116" s="19"/>
      <c r="J116" s="19"/>
      <c r="K116" s="19"/>
      <c r="L116" s="19"/>
      <c r="M116" s="19"/>
      <c r="N116" s="144"/>
      <c r="O116" s="19"/>
      <c r="P116" s="19"/>
      <c r="Q116" s="137"/>
      <c r="R116" s="19"/>
      <c r="S116" s="19"/>
      <c r="T116" s="19"/>
      <c r="U116" s="19"/>
    </row>
    <row r="117" spans="1:21" s="154" customFormat="1" ht="28.5" customHeight="1">
      <c r="A117" s="288"/>
      <c r="B117" s="137" t="s">
        <v>36</v>
      </c>
      <c r="C117" s="19"/>
      <c r="D117" s="177"/>
      <c r="E117" s="19"/>
      <c r="F117" s="19"/>
      <c r="G117" s="19"/>
      <c r="H117" s="19"/>
      <c r="I117" s="19"/>
      <c r="J117" s="19"/>
      <c r="K117" s="19"/>
      <c r="L117" s="19"/>
      <c r="M117" s="19"/>
      <c r="N117" s="144"/>
      <c r="O117" s="19"/>
      <c r="P117" s="19"/>
      <c r="Q117" s="137"/>
      <c r="R117" s="19"/>
      <c r="S117" s="19"/>
      <c r="T117" s="19"/>
      <c r="U117" s="19"/>
    </row>
    <row r="118" spans="1:21" s="154" customFormat="1">
      <c r="A118" s="288"/>
      <c r="B118" s="137" t="s">
        <v>18</v>
      </c>
      <c r="C118" s="19"/>
      <c r="D118" s="177"/>
      <c r="E118" s="19"/>
      <c r="F118" s="19"/>
      <c r="G118" s="19"/>
      <c r="H118" s="19"/>
      <c r="I118" s="19"/>
      <c r="J118" s="19"/>
      <c r="K118" s="19"/>
      <c r="L118" s="19"/>
      <c r="M118" s="19"/>
      <c r="N118" s="144"/>
      <c r="O118" s="19"/>
      <c r="P118" s="19"/>
      <c r="Q118" s="137"/>
      <c r="R118" s="19"/>
      <c r="S118" s="19"/>
      <c r="T118" s="19"/>
      <c r="U118" s="19"/>
    </row>
    <row r="119" spans="1:21" s="154" customFormat="1" ht="28">
      <c r="A119" s="288"/>
      <c r="B119" s="137" t="s">
        <v>19</v>
      </c>
      <c r="C119" s="19"/>
      <c r="D119" s="177"/>
      <c r="E119" s="19"/>
      <c r="F119" s="19"/>
      <c r="G119" s="19"/>
      <c r="H119" s="19"/>
      <c r="I119" s="19"/>
      <c r="J119" s="19"/>
      <c r="K119" s="19"/>
      <c r="L119" s="19"/>
      <c r="M119" s="19"/>
      <c r="N119" s="144"/>
      <c r="O119" s="19"/>
      <c r="P119" s="19"/>
      <c r="Q119" s="137"/>
      <c r="R119" s="19"/>
      <c r="S119" s="19"/>
      <c r="T119" s="19"/>
      <c r="U119" s="19"/>
    </row>
    <row r="120" spans="1:21" s="154" customFormat="1">
      <c r="A120" s="288" t="s">
        <v>206</v>
      </c>
      <c r="B120" s="137" t="s">
        <v>4</v>
      </c>
      <c r="C120" s="19"/>
      <c r="D120" s="177"/>
      <c r="E120" s="19"/>
      <c r="F120" s="19"/>
      <c r="G120" s="19"/>
      <c r="H120" s="19"/>
      <c r="I120" s="19"/>
      <c r="J120" s="19"/>
      <c r="K120" s="19"/>
      <c r="L120" s="19"/>
      <c r="M120" s="19"/>
      <c r="N120" s="144"/>
      <c r="O120" s="19"/>
      <c r="P120" s="19"/>
      <c r="Q120" s="137"/>
      <c r="R120" s="19"/>
      <c r="S120" s="19"/>
      <c r="T120" s="19"/>
      <c r="U120" s="19"/>
    </row>
    <row r="121" spans="1:21" s="154" customFormat="1">
      <c r="A121" s="288"/>
      <c r="B121" s="137" t="s">
        <v>5</v>
      </c>
      <c r="C121" s="19"/>
      <c r="D121" s="177"/>
      <c r="E121" s="19"/>
      <c r="F121" s="19"/>
      <c r="G121" s="19"/>
      <c r="H121" s="19"/>
      <c r="I121" s="19"/>
      <c r="J121" s="19"/>
      <c r="K121" s="19"/>
      <c r="L121" s="19"/>
      <c r="M121" s="19"/>
      <c r="N121" s="144"/>
      <c r="O121" s="19"/>
      <c r="P121" s="19"/>
      <c r="Q121" s="137"/>
      <c r="R121" s="19"/>
      <c r="S121" s="19"/>
      <c r="T121" s="19"/>
      <c r="U121" s="19"/>
    </row>
    <row r="122" spans="1:21" s="154" customFormat="1" ht="14.15" customHeight="1">
      <c r="A122" s="288"/>
      <c r="B122" s="137" t="s">
        <v>36</v>
      </c>
      <c r="C122" s="19"/>
      <c r="D122" s="177"/>
      <c r="E122" s="19"/>
      <c r="F122" s="19"/>
      <c r="G122" s="19"/>
      <c r="H122" s="19"/>
      <c r="I122" s="19"/>
      <c r="J122" s="19"/>
      <c r="K122" s="19"/>
      <c r="L122" s="19"/>
      <c r="M122" s="19"/>
      <c r="N122" s="144"/>
      <c r="O122" s="19"/>
      <c r="P122" s="19"/>
      <c r="Q122" s="137"/>
      <c r="R122" s="19"/>
      <c r="S122" s="19"/>
      <c r="T122" s="19"/>
      <c r="U122" s="19"/>
    </row>
    <row r="123" spans="1:21" s="154" customFormat="1">
      <c r="A123" s="288"/>
      <c r="B123" s="137" t="s">
        <v>18</v>
      </c>
      <c r="C123" s="19"/>
      <c r="D123" s="177"/>
      <c r="E123" s="19"/>
      <c r="F123" s="19"/>
      <c r="G123" s="19"/>
      <c r="H123" s="19"/>
      <c r="I123" s="19"/>
      <c r="J123" s="19"/>
      <c r="K123" s="19"/>
      <c r="L123" s="19"/>
      <c r="M123" s="19"/>
      <c r="N123" s="144"/>
      <c r="O123" s="19"/>
      <c r="P123" s="19"/>
      <c r="Q123" s="137"/>
      <c r="R123" s="19"/>
      <c r="S123" s="19"/>
      <c r="T123" s="19"/>
      <c r="U123" s="19"/>
    </row>
    <row r="124" spans="1:21" s="154" customFormat="1" ht="28">
      <c r="A124" s="288"/>
      <c r="B124" s="137" t="s">
        <v>19</v>
      </c>
      <c r="C124" s="19"/>
      <c r="D124" s="177"/>
      <c r="E124" s="19"/>
      <c r="F124" s="19"/>
      <c r="G124" s="19"/>
      <c r="H124" s="19"/>
      <c r="I124" s="19"/>
      <c r="J124" s="19"/>
      <c r="K124" s="19"/>
      <c r="L124" s="19"/>
      <c r="M124" s="19"/>
      <c r="N124" s="144"/>
      <c r="O124" s="19"/>
      <c r="P124" s="19"/>
      <c r="Q124" s="137"/>
      <c r="R124" s="19"/>
      <c r="S124" s="19"/>
      <c r="T124" s="19"/>
      <c r="U124" s="19"/>
    </row>
    <row r="125" spans="1:21" s="154" customFormat="1">
      <c r="A125" s="288" t="s">
        <v>214</v>
      </c>
      <c r="B125" s="288"/>
      <c r="C125" s="19"/>
      <c r="D125" s="177"/>
      <c r="E125" s="19"/>
      <c r="F125" s="19"/>
      <c r="G125" s="19"/>
      <c r="H125" s="19"/>
      <c r="I125" s="19"/>
      <c r="J125" s="19"/>
      <c r="K125" s="19"/>
      <c r="L125" s="19"/>
      <c r="M125" s="19"/>
      <c r="N125" s="144"/>
      <c r="O125" s="19"/>
      <c r="P125" s="19"/>
      <c r="Q125" s="135"/>
      <c r="R125" s="19"/>
      <c r="S125" s="19"/>
      <c r="T125" s="19"/>
      <c r="U125" s="19"/>
    </row>
    <row r="126" spans="1:21" s="154" customFormat="1">
      <c r="A126" s="288" t="s">
        <v>215</v>
      </c>
      <c r="B126" s="288"/>
      <c r="C126" s="19"/>
      <c r="D126" s="177"/>
      <c r="E126" s="19"/>
      <c r="F126" s="19"/>
      <c r="G126" s="19"/>
      <c r="H126" s="19"/>
      <c r="I126" s="19"/>
      <c r="J126" s="19"/>
      <c r="K126" s="19"/>
      <c r="L126" s="19"/>
      <c r="M126" s="19"/>
      <c r="N126" s="144"/>
      <c r="O126" s="19"/>
      <c r="P126" s="19"/>
      <c r="Q126" s="135"/>
      <c r="R126" s="19"/>
      <c r="S126" s="19"/>
      <c r="T126" s="19"/>
      <c r="U126" s="19"/>
    </row>
    <row r="127" spans="1:21" s="154" customFormat="1">
      <c r="A127" s="288" t="s">
        <v>207</v>
      </c>
      <c r="B127" s="136" t="s">
        <v>4</v>
      </c>
      <c r="C127" s="19"/>
      <c r="D127" s="177"/>
      <c r="E127" s="19"/>
      <c r="F127" s="19"/>
      <c r="G127" s="19"/>
      <c r="H127" s="19"/>
      <c r="I127" s="19"/>
      <c r="J127" s="19"/>
      <c r="K127" s="19"/>
      <c r="L127" s="19"/>
      <c r="M127" s="19"/>
      <c r="N127" s="144"/>
      <c r="O127" s="19"/>
      <c r="P127" s="19"/>
      <c r="Q127" s="136"/>
      <c r="R127" s="19"/>
      <c r="S127" s="19"/>
      <c r="T127" s="19"/>
      <c r="U127" s="19"/>
    </row>
    <row r="128" spans="1:21" s="154" customFormat="1">
      <c r="A128" s="288"/>
      <c r="B128" s="137" t="s">
        <v>5</v>
      </c>
      <c r="C128" s="19"/>
      <c r="D128" s="177"/>
      <c r="E128" s="19"/>
      <c r="F128" s="19"/>
      <c r="G128" s="19"/>
      <c r="H128" s="19"/>
      <c r="I128" s="19"/>
      <c r="J128" s="19"/>
      <c r="K128" s="19"/>
      <c r="L128" s="19"/>
      <c r="M128" s="19"/>
      <c r="N128" s="144"/>
      <c r="O128" s="19"/>
      <c r="P128" s="19"/>
      <c r="Q128" s="137"/>
      <c r="R128" s="19"/>
      <c r="S128" s="19"/>
      <c r="T128" s="19"/>
      <c r="U128" s="19"/>
    </row>
    <row r="129" spans="1:48">
      <c r="A129" s="288"/>
      <c r="B129" s="137" t="s">
        <v>36</v>
      </c>
      <c r="C129" s="19"/>
      <c r="D129" s="177"/>
      <c r="E129" s="19"/>
      <c r="F129" s="19"/>
      <c r="G129" s="19"/>
      <c r="H129" s="19"/>
      <c r="I129" s="19"/>
      <c r="J129" s="19"/>
      <c r="K129" s="19"/>
      <c r="L129" s="19"/>
      <c r="M129" s="19"/>
      <c r="N129" s="144"/>
      <c r="O129" s="19"/>
      <c r="P129" s="19"/>
      <c r="Q129" s="137"/>
      <c r="R129" s="19"/>
      <c r="S129" s="19"/>
      <c r="T129" s="19"/>
      <c r="U129" s="19"/>
      <c r="V129" s="154"/>
      <c r="W129" s="154"/>
      <c r="X129" s="154"/>
      <c r="Y129" s="154"/>
      <c r="Z129" s="154"/>
      <c r="AA129" s="154"/>
      <c r="AB129" s="154"/>
      <c r="AC129" s="154"/>
      <c r="AD129" s="154"/>
      <c r="AE129" s="154"/>
      <c r="AF129" s="154"/>
      <c r="AG129" s="154"/>
      <c r="AH129" s="154"/>
      <c r="AI129" s="154"/>
      <c r="AJ129" s="154"/>
      <c r="AK129" s="154"/>
      <c r="AL129" s="154"/>
      <c r="AM129" s="154"/>
      <c r="AN129" s="154"/>
      <c r="AO129" s="154"/>
      <c r="AP129" s="154"/>
      <c r="AQ129" s="154"/>
      <c r="AR129" s="154"/>
      <c r="AS129" s="154"/>
      <c r="AT129" s="154"/>
      <c r="AU129" s="154"/>
      <c r="AV129" s="154"/>
    </row>
    <row r="130" spans="1:48">
      <c r="A130" s="288"/>
      <c r="B130" s="137" t="s">
        <v>18</v>
      </c>
      <c r="C130" s="19"/>
      <c r="D130" s="177"/>
      <c r="E130" s="19"/>
      <c r="F130" s="19"/>
      <c r="G130" s="19"/>
      <c r="H130" s="19"/>
      <c r="I130" s="19"/>
      <c r="J130" s="19"/>
      <c r="K130" s="19"/>
      <c r="L130" s="19"/>
      <c r="M130" s="19"/>
      <c r="N130" s="144"/>
      <c r="O130" s="19"/>
      <c r="P130" s="19"/>
      <c r="Q130" s="137"/>
      <c r="R130" s="19"/>
      <c r="S130" s="19"/>
      <c r="T130" s="19"/>
      <c r="U130" s="19"/>
      <c r="V130" s="154"/>
      <c r="W130" s="154"/>
      <c r="X130" s="154"/>
      <c r="Y130" s="154"/>
      <c r="Z130" s="154"/>
      <c r="AA130" s="154"/>
      <c r="AB130" s="154"/>
      <c r="AC130" s="154"/>
      <c r="AD130" s="154"/>
      <c r="AE130" s="154"/>
      <c r="AF130" s="154"/>
      <c r="AG130" s="154"/>
      <c r="AH130" s="154"/>
      <c r="AI130" s="154"/>
      <c r="AJ130" s="154"/>
      <c r="AK130" s="154"/>
      <c r="AL130" s="154"/>
      <c r="AM130" s="154"/>
      <c r="AN130" s="154"/>
      <c r="AO130" s="154"/>
      <c r="AP130" s="154"/>
      <c r="AQ130" s="154"/>
      <c r="AR130" s="154"/>
      <c r="AS130" s="154"/>
      <c r="AT130" s="154"/>
      <c r="AU130" s="154"/>
      <c r="AV130" s="154"/>
    </row>
    <row r="131" spans="1:48" ht="28">
      <c r="A131" s="288"/>
      <c r="B131" s="137" t="s">
        <v>19</v>
      </c>
      <c r="C131" s="19"/>
      <c r="D131" s="177"/>
      <c r="E131" s="19"/>
      <c r="F131" s="19"/>
      <c r="G131" s="19"/>
      <c r="H131" s="19"/>
      <c r="I131" s="19"/>
      <c r="J131" s="19"/>
      <c r="K131" s="19"/>
      <c r="L131" s="19"/>
      <c r="M131" s="19"/>
      <c r="N131" s="144"/>
      <c r="O131" s="19"/>
      <c r="P131" s="19"/>
      <c r="Q131" s="137"/>
      <c r="R131" s="19"/>
      <c r="S131" s="19"/>
      <c r="T131" s="19"/>
      <c r="U131" s="19"/>
      <c r="V131" s="154"/>
      <c r="W131" s="154"/>
      <c r="X131" s="154"/>
      <c r="Y131" s="154"/>
      <c r="Z131" s="154"/>
      <c r="AA131" s="154"/>
      <c r="AB131" s="154"/>
      <c r="AC131" s="154"/>
      <c r="AD131" s="154"/>
      <c r="AE131" s="154"/>
      <c r="AF131" s="154"/>
      <c r="AG131" s="154"/>
      <c r="AH131" s="154"/>
      <c r="AI131" s="154"/>
      <c r="AJ131" s="154"/>
      <c r="AK131" s="154"/>
      <c r="AL131" s="154"/>
      <c r="AM131" s="154"/>
      <c r="AN131" s="154"/>
      <c r="AO131" s="154"/>
      <c r="AP131" s="154"/>
      <c r="AQ131" s="154"/>
      <c r="AR131" s="154"/>
      <c r="AS131" s="154"/>
      <c r="AT131" s="154"/>
      <c r="AU131" s="154"/>
      <c r="AV131" s="154"/>
    </row>
    <row r="132" spans="1:48">
      <c r="A132" s="288" t="s">
        <v>208</v>
      </c>
      <c r="B132" s="137" t="s">
        <v>4</v>
      </c>
      <c r="C132" s="19"/>
      <c r="D132" s="177"/>
      <c r="E132" s="19"/>
      <c r="F132" s="19"/>
      <c r="G132" s="19"/>
      <c r="H132" s="19"/>
      <c r="I132" s="19"/>
      <c r="J132" s="19"/>
      <c r="K132" s="19"/>
      <c r="L132" s="19"/>
      <c r="M132" s="19"/>
      <c r="N132" s="144"/>
      <c r="O132" s="19"/>
      <c r="P132" s="19"/>
      <c r="Q132" s="137"/>
      <c r="R132" s="19"/>
      <c r="S132" s="19"/>
      <c r="T132" s="19"/>
      <c r="U132" s="19"/>
      <c r="V132" s="154"/>
      <c r="W132" s="154"/>
      <c r="X132" s="154"/>
      <c r="Y132" s="154"/>
      <c r="Z132" s="154"/>
      <c r="AA132" s="154"/>
      <c r="AB132" s="154"/>
      <c r="AC132" s="154"/>
      <c r="AD132" s="154"/>
      <c r="AE132" s="154"/>
      <c r="AF132" s="154"/>
      <c r="AG132" s="154"/>
      <c r="AH132" s="154"/>
      <c r="AI132" s="154"/>
      <c r="AJ132" s="154"/>
      <c r="AK132" s="154"/>
      <c r="AL132" s="154"/>
      <c r="AM132" s="154"/>
      <c r="AN132" s="154"/>
      <c r="AO132" s="154"/>
      <c r="AP132" s="154"/>
      <c r="AQ132" s="154"/>
      <c r="AR132" s="154"/>
      <c r="AS132" s="154"/>
      <c r="AT132" s="154"/>
      <c r="AU132" s="154"/>
      <c r="AV132" s="154"/>
    </row>
    <row r="133" spans="1:48">
      <c r="A133" s="288"/>
      <c r="B133" s="137" t="s">
        <v>5</v>
      </c>
      <c r="C133" s="19"/>
      <c r="D133" s="177"/>
      <c r="E133" s="19"/>
      <c r="F133" s="19"/>
      <c r="G133" s="19"/>
      <c r="H133" s="19"/>
      <c r="I133" s="19"/>
      <c r="J133" s="19"/>
      <c r="K133" s="19"/>
      <c r="L133" s="19"/>
      <c r="M133" s="19"/>
      <c r="N133" s="144"/>
      <c r="O133" s="19"/>
      <c r="P133" s="19"/>
      <c r="Q133" s="137"/>
      <c r="R133" s="19"/>
      <c r="S133" s="19"/>
      <c r="T133" s="19"/>
      <c r="U133" s="19"/>
      <c r="V133" s="154"/>
      <c r="W133" s="154"/>
      <c r="X133" s="154"/>
      <c r="Y133" s="154"/>
      <c r="Z133" s="154"/>
      <c r="AA133" s="154"/>
      <c r="AB133" s="154"/>
      <c r="AC133" s="154"/>
      <c r="AD133" s="154"/>
      <c r="AE133" s="154"/>
      <c r="AF133" s="154"/>
      <c r="AG133" s="154"/>
      <c r="AH133" s="154"/>
      <c r="AI133" s="154"/>
      <c r="AJ133" s="154"/>
      <c r="AK133" s="154"/>
      <c r="AL133" s="154"/>
      <c r="AM133" s="154"/>
      <c r="AN133" s="154"/>
      <c r="AO133" s="154"/>
      <c r="AP133" s="154"/>
      <c r="AQ133" s="154"/>
      <c r="AR133" s="154"/>
      <c r="AS133" s="154"/>
      <c r="AT133" s="154"/>
      <c r="AU133" s="154"/>
      <c r="AV133" s="154"/>
    </row>
    <row r="134" spans="1:48">
      <c r="A134" s="288"/>
      <c r="B134" s="137" t="s">
        <v>36</v>
      </c>
      <c r="C134" s="19"/>
      <c r="D134" s="177"/>
      <c r="E134" s="19"/>
      <c r="F134" s="19"/>
      <c r="G134" s="19"/>
      <c r="H134" s="19"/>
      <c r="I134" s="19"/>
      <c r="J134" s="19"/>
      <c r="K134" s="19"/>
      <c r="L134" s="19"/>
      <c r="M134" s="19"/>
      <c r="N134" s="144"/>
      <c r="O134" s="19"/>
      <c r="P134" s="19"/>
      <c r="Q134" s="137"/>
      <c r="R134" s="19"/>
      <c r="S134" s="19"/>
      <c r="T134" s="19"/>
      <c r="U134" s="19"/>
      <c r="V134" s="154"/>
      <c r="W134" s="154"/>
      <c r="X134" s="154"/>
      <c r="Y134" s="154"/>
      <c r="Z134" s="154"/>
      <c r="AA134" s="154"/>
      <c r="AB134" s="154"/>
      <c r="AC134" s="154"/>
      <c r="AD134" s="154"/>
      <c r="AE134" s="154"/>
      <c r="AF134" s="154"/>
      <c r="AG134" s="154"/>
      <c r="AH134" s="154"/>
      <c r="AI134" s="154"/>
      <c r="AJ134" s="154"/>
      <c r="AK134" s="154"/>
      <c r="AL134" s="154"/>
      <c r="AM134" s="154"/>
      <c r="AN134" s="154"/>
      <c r="AO134" s="154"/>
      <c r="AP134" s="154"/>
      <c r="AQ134" s="154"/>
      <c r="AR134" s="154"/>
      <c r="AS134" s="154"/>
      <c r="AT134" s="154"/>
      <c r="AU134" s="154"/>
      <c r="AV134" s="154"/>
    </row>
    <row r="135" spans="1:48">
      <c r="A135" s="288"/>
      <c r="B135" s="137" t="s">
        <v>18</v>
      </c>
      <c r="C135" s="19"/>
      <c r="D135" s="177"/>
      <c r="E135" s="19"/>
      <c r="F135" s="19"/>
      <c r="G135" s="19"/>
      <c r="H135" s="19"/>
      <c r="I135" s="19"/>
      <c r="J135" s="19"/>
      <c r="K135" s="19"/>
      <c r="L135" s="19"/>
      <c r="M135" s="19"/>
      <c r="N135" s="144"/>
      <c r="O135" s="19"/>
      <c r="P135" s="19"/>
      <c r="Q135" s="137"/>
      <c r="R135" s="19"/>
      <c r="S135" s="19"/>
      <c r="T135" s="19"/>
      <c r="U135" s="19"/>
      <c r="V135" s="154"/>
      <c r="W135" s="154"/>
      <c r="X135" s="154"/>
      <c r="Y135" s="154"/>
      <c r="Z135" s="154"/>
      <c r="AA135" s="154"/>
      <c r="AB135" s="154"/>
      <c r="AC135" s="154"/>
      <c r="AD135" s="154"/>
      <c r="AE135" s="154"/>
      <c r="AF135" s="154"/>
      <c r="AG135" s="154"/>
      <c r="AH135" s="154"/>
      <c r="AI135" s="154"/>
      <c r="AJ135" s="154"/>
      <c r="AK135" s="154"/>
      <c r="AL135" s="154"/>
      <c r="AM135" s="154"/>
      <c r="AN135" s="154"/>
      <c r="AO135" s="154"/>
      <c r="AP135" s="154"/>
      <c r="AQ135" s="154"/>
      <c r="AR135" s="154"/>
      <c r="AS135" s="154"/>
      <c r="AT135" s="154"/>
      <c r="AU135" s="154"/>
      <c r="AV135" s="154"/>
    </row>
    <row r="136" spans="1:48" ht="28">
      <c r="A136" s="288"/>
      <c r="B136" s="137" t="s">
        <v>19</v>
      </c>
      <c r="C136" s="19"/>
      <c r="D136" s="177"/>
      <c r="E136" s="19"/>
      <c r="F136" s="19"/>
      <c r="G136" s="19"/>
      <c r="H136" s="19"/>
      <c r="I136" s="19"/>
      <c r="J136" s="19"/>
      <c r="K136" s="19"/>
      <c r="L136" s="19"/>
      <c r="M136" s="19"/>
      <c r="N136" s="144"/>
      <c r="O136" s="19"/>
      <c r="P136" s="19"/>
      <c r="Q136" s="137"/>
      <c r="R136" s="19"/>
      <c r="S136" s="19"/>
      <c r="T136" s="19"/>
      <c r="U136" s="19"/>
      <c r="V136" s="154"/>
      <c r="W136" s="154"/>
      <c r="X136" s="154"/>
      <c r="Y136" s="154"/>
      <c r="Z136" s="154"/>
      <c r="AA136" s="154"/>
      <c r="AB136" s="154"/>
      <c r="AC136" s="154"/>
      <c r="AD136" s="154"/>
      <c r="AE136" s="154"/>
      <c r="AF136" s="154"/>
      <c r="AG136" s="154"/>
      <c r="AH136" s="154"/>
      <c r="AI136" s="154"/>
      <c r="AJ136" s="154"/>
      <c r="AK136" s="154"/>
      <c r="AL136" s="154"/>
      <c r="AM136" s="154"/>
      <c r="AN136" s="154"/>
      <c r="AO136" s="154"/>
      <c r="AP136" s="154"/>
      <c r="AQ136" s="154"/>
      <c r="AR136" s="154"/>
      <c r="AS136" s="154"/>
      <c r="AT136" s="154"/>
      <c r="AU136" s="154"/>
      <c r="AV136" s="154"/>
    </row>
    <row r="137" spans="1:48">
      <c r="P137" s="154"/>
      <c r="Q137" s="20"/>
      <c r="R137" s="20"/>
      <c r="V137" s="154"/>
      <c r="W137" s="154"/>
      <c r="X137" s="154"/>
      <c r="Y137" s="154"/>
      <c r="Z137" s="154"/>
      <c r="AA137" s="154"/>
      <c r="AB137" s="154"/>
      <c r="AC137" s="154"/>
      <c r="AD137" s="154"/>
      <c r="AE137" s="154"/>
      <c r="AF137" s="154"/>
      <c r="AG137" s="154"/>
      <c r="AH137" s="154"/>
      <c r="AI137" s="154"/>
      <c r="AJ137" s="154"/>
      <c r="AK137" s="154"/>
      <c r="AL137" s="154"/>
      <c r="AM137" s="154"/>
      <c r="AN137" s="154"/>
      <c r="AO137" s="154"/>
      <c r="AP137" s="154"/>
      <c r="AQ137" s="154"/>
      <c r="AR137" s="154"/>
      <c r="AS137" s="154"/>
      <c r="AT137" s="154"/>
      <c r="AU137" s="154"/>
      <c r="AV137" s="154"/>
    </row>
    <row r="138" spans="1:48">
      <c r="P138" s="154"/>
      <c r="Q138" s="20"/>
      <c r="R138" s="20"/>
      <c r="V138" s="154"/>
      <c r="W138" s="154"/>
      <c r="X138" s="154"/>
      <c r="Y138" s="154"/>
      <c r="Z138" s="154"/>
      <c r="AA138" s="154"/>
      <c r="AB138" s="154"/>
      <c r="AC138" s="154"/>
      <c r="AD138" s="154"/>
      <c r="AE138" s="154"/>
      <c r="AF138" s="154"/>
      <c r="AG138" s="154"/>
      <c r="AH138" s="154"/>
      <c r="AI138" s="154"/>
      <c r="AJ138" s="154"/>
      <c r="AK138" s="154"/>
      <c r="AL138" s="154"/>
      <c r="AM138" s="154"/>
      <c r="AN138" s="154"/>
      <c r="AO138" s="154"/>
      <c r="AP138" s="154"/>
      <c r="AQ138" s="154"/>
      <c r="AR138" s="154"/>
      <c r="AS138" s="154"/>
      <c r="AT138" s="154"/>
      <c r="AU138" s="154"/>
      <c r="AV138" s="154"/>
    </row>
    <row r="139" spans="1:48">
      <c r="P139" s="154"/>
      <c r="Q139" s="20"/>
      <c r="R139" s="20"/>
      <c r="V139" s="154"/>
      <c r="W139" s="154"/>
      <c r="X139" s="154"/>
      <c r="Y139" s="154"/>
      <c r="Z139" s="154"/>
      <c r="AA139" s="154"/>
      <c r="AB139" s="154"/>
      <c r="AC139" s="154"/>
      <c r="AD139" s="154"/>
      <c r="AE139" s="154"/>
      <c r="AF139" s="154"/>
      <c r="AG139" s="154"/>
      <c r="AH139" s="154"/>
      <c r="AI139" s="154"/>
      <c r="AJ139" s="154"/>
      <c r="AK139" s="154"/>
      <c r="AL139" s="154"/>
      <c r="AM139" s="154"/>
      <c r="AN139" s="154"/>
      <c r="AO139" s="154"/>
      <c r="AP139" s="154"/>
      <c r="AQ139" s="154"/>
      <c r="AR139" s="154"/>
      <c r="AS139" s="154"/>
      <c r="AT139" s="154"/>
      <c r="AU139" s="154"/>
      <c r="AV139" s="154"/>
    </row>
    <row r="140" spans="1:48">
      <c r="P140" s="154"/>
      <c r="Q140" s="20"/>
      <c r="R140" s="20"/>
      <c r="V140" s="154"/>
      <c r="W140" s="154"/>
      <c r="X140" s="154"/>
      <c r="Y140" s="154"/>
      <c r="Z140" s="154"/>
      <c r="AA140" s="154"/>
      <c r="AB140" s="154"/>
      <c r="AC140" s="154"/>
      <c r="AD140" s="154"/>
      <c r="AE140" s="154"/>
      <c r="AF140" s="154"/>
      <c r="AG140" s="154"/>
      <c r="AH140" s="154"/>
      <c r="AI140" s="154"/>
      <c r="AJ140" s="154"/>
      <c r="AK140" s="154"/>
      <c r="AL140" s="154"/>
      <c r="AM140" s="154"/>
      <c r="AN140" s="154"/>
      <c r="AO140" s="154"/>
      <c r="AP140" s="154"/>
      <c r="AQ140" s="154"/>
      <c r="AR140" s="154"/>
      <c r="AS140" s="154"/>
      <c r="AT140" s="154"/>
      <c r="AU140" s="154"/>
      <c r="AV140" s="154"/>
    </row>
    <row r="141" spans="1:48">
      <c r="P141" s="154"/>
      <c r="Q141" s="20"/>
      <c r="R141" s="20"/>
      <c r="V141" s="154"/>
      <c r="W141" s="154"/>
      <c r="X141" s="154"/>
      <c r="Y141" s="154"/>
      <c r="Z141" s="154"/>
      <c r="AA141" s="154"/>
      <c r="AB141" s="154"/>
      <c r="AC141" s="154"/>
      <c r="AD141" s="154"/>
      <c r="AE141" s="154"/>
      <c r="AF141" s="154"/>
      <c r="AG141" s="154"/>
      <c r="AH141" s="154"/>
      <c r="AI141" s="154"/>
      <c r="AJ141" s="154"/>
      <c r="AK141" s="154"/>
      <c r="AL141" s="154"/>
      <c r="AM141" s="154"/>
      <c r="AN141" s="154"/>
      <c r="AO141" s="154"/>
      <c r="AP141" s="154"/>
      <c r="AQ141" s="154"/>
      <c r="AR141" s="154"/>
      <c r="AS141" s="154"/>
      <c r="AT141" s="154"/>
      <c r="AU141" s="154"/>
      <c r="AV141" s="154"/>
    </row>
    <row r="142" spans="1:48">
      <c r="Q142" s="20"/>
      <c r="R142" s="20"/>
      <c r="V142" s="154"/>
      <c r="W142" s="154"/>
      <c r="X142" s="154"/>
      <c r="Y142" s="154"/>
      <c r="Z142" s="154"/>
      <c r="AA142" s="154"/>
      <c r="AB142" s="154"/>
      <c r="AC142" s="154"/>
      <c r="AD142" s="154"/>
      <c r="AE142" s="154"/>
      <c r="AF142" s="154"/>
      <c r="AG142" s="154"/>
      <c r="AH142" s="154"/>
      <c r="AI142" s="154"/>
      <c r="AJ142" s="154"/>
      <c r="AK142" s="154"/>
      <c r="AL142" s="154"/>
      <c r="AM142" s="154"/>
      <c r="AN142" s="154"/>
      <c r="AO142" s="154"/>
      <c r="AP142" s="154"/>
      <c r="AQ142" s="154"/>
      <c r="AR142" s="154"/>
      <c r="AS142" s="154"/>
      <c r="AT142" s="154"/>
      <c r="AU142" s="154"/>
      <c r="AV142" s="154"/>
    </row>
    <row r="143" spans="1:48">
      <c r="Q143" s="20"/>
      <c r="R143" s="20"/>
      <c r="V143" s="154"/>
      <c r="W143" s="154"/>
      <c r="X143" s="154"/>
      <c r="Y143" s="154"/>
      <c r="Z143" s="154"/>
      <c r="AA143" s="154"/>
      <c r="AB143" s="154"/>
      <c r="AC143" s="154"/>
      <c r="AD143" s="154"/>
      <c r="AE143" s="154"/>
      <c r="AF143" s="154"/>
      <c r="AG143" s="154"/>
      <c r="AH143" s="154"/>
      <c r="AI143" s="154"/>
      <c r="AJ143" s="154"/>
      <c r="AK143" s="154"/>
      <c r="AL143" s="154"/>
      <c r="AM143" s="154"/>
      <c r="AN143" s="154"/>
      <c r="AO143" s="154"/>
      <c r="AP143" s="154"/>
      <c r="AQ143" s="154"/>
      <c r="AR143" s="154"/>
      <c r="AS143" s="154"/>
      <c r="AT143" s="154"/>
      <c r="AU143" s="154"/>
      <c r="AV143" s="154"/>
    </row>
    <row r="144" spans="1:48">
      <c r="Q144" s="20"/>
      <c r="R144" s="20"/>
      <c r="V144" s="154"/>
      <c r="W144" s="154"/>
      <c r="X144" s="154"/>
      <c r="Y144" s="154"/>
      <c r="Z144" s="154"/>
      <c r="AA144" s="154"/>
      <c r="AB144" s="154"/>
      <c r="AC144" s="154"/>
      <c r="AD144" s="154"/>
      <c r="AE144" s="154"/>
      <c r="AF144" s="154"/>
      <c r="AG144" s="154"/>
      <c r="AH144" s="154"/>
      <c r="AI144" s="154"/>
      <c r="AJ144" s="154"/>
      <c r="AK144" s="154"/>
      <c r="AL144" s="154"/>
      <c r="AM144" s="154"/>
      <c r="AN144" s="154"/>
      <c r="AO144" s="154"/>
      <c r="AP144" s="154"/>
      <c r="AQ144" s="154"/>
      <c r="AR144" s="154"/>
      <c r="AS144" s="154"/>
      <c r="AT144" s="154"/>
      <c r="AU144" s="154"/>
      <c r="AV144" s="154"/>
    </row>
    <row r="145" spans="17:48">
      <c r="Q145" s="20"/>
      <c r="R145" s="20"/>
      <c r="V145" s="154"/>
      <c r="W145" s="154"/>
      <c r="X145" s="154"/>
      <c r="Y145" s="154"/>
      <c r="Z145" s="154"/>
      <c r="AA145" s="154"/>
      <c r="AB145" s="154"/>
      <c r="AC145" s="154"/>
      <c r="AD145" s="154"/>
      <c r="AE145" s="154"/>
      <c r="AF145" s="154"/>
      <c r="AG145" s="154"/>
      <c r="AH145" s="154"/>
      <c r="AI145" s="154"/>
      <c r="AJ145" s="154"/>
      <c r="AK145" s="154"/>
      <c r="AL145" s="154"/>
      <c r="AM145" s="154"/>
      <c r="AN145" s="154"/>
      <c r="AO145" s="154"/>
      <c r="AP145" s="154"/>
      <c r="AQ145" s="154"/>
      <c r="AR145" s="154"/>
      <c r="AS145" s="154"/>
      <c r="AT145" s="154"/>
      <c r="AU145" s="154"/>
      <c r="AV145" s="154"/>
    </row>
    <row r="146" spans="17:48">
      <c r="Q146" s="20"/>
      <c r="R146" s="20"/>
      <c r="V146" s="154"/>
      <c r="W146" s="154"/>
      <c r="X146" s="154"/>
      <c r="Y146" s="154"/>
      <c r="Z146" s="154"/>
      <c r="AA146" s="154"/>
      <c r="AB146" s="154"/>
      <c r="AC146" s="154"/>
      <c r="AD146" s="154"/>
      <c r="AE146" s="154"/>
      <c r="AF146" s="154"/>
      <c r="AG146" s="154"/>
      <c r="AH146" s="154"/>
      <c r="AI146" s="154"/>
      <c r="AJ146" s="154"/>
      <c r="AK146" s="154"/>
      <c r="AL146" s="154"/>
      <c r="AM146" s="154"/>
      <c r="AN146" s="154"/>
      <c r="AO146" s="154"/>
      <c r="AP146" s="154"/>
      <c r="AQ146" s="154"/>
      <c r="AR146" s="154"/>
      <c r="AS146" s="154"/>
      <c r="AT146" s="154"/>
      <c r="AU146" s="154"/>
      <c r="AV146" s="154"/>
    </row>
    <row r="147" spans="17:48">
      <c r="Q147" s="20"/>
      <c r="R147" s="20"/>
      <c r="V147" s="154"/>
      <c r="W147" s="154"/>
      <c r="X147" s="154"/>
      <c r="Y147" s="154"/>
      <c r="Z147" s="154"/>
      <c r="AA147" s="154"/>
      <c r="AB147" s="154"/>
      <c r="AC147" s="154"/>
      <c r="AD147" s="154"/>
      <c r="AE147" s="154"/>
      <c r="AF147" s="154"/>
      <c r="AG147" s="154"/>
      <c r="AH147" s="154"/>
      <c r="AI147" s="154"/>
      <c r="AJ147" s="154"/>
      <c r="AK147" s="154"/>
      <c r="AL147" s="154"/>
      <c r="AM147" s="154"/>
      <c r="AN147" s="154"/>
      <c r="AO147" s="154"/>
      <c r="AP147" s="154"/>
      <c r="AQ147" s="154"/>
      <c r="AR147" s="154"/>
      <c r="AS147" s="154"/>
      <c r="AT147" s="154"/>
      <c r="AU147" s="154"/>
      <c r="AV147" s="154"/>
    </row>
    <row r="148" spans="17:48">
      <c r="Q148" s="20"/>
      <c r="R148" s="20"/>
      <c r="V148" s="154"/>
      <c r="W148" s="154"/>
      <c r="X148" s="154"/>
      <c r="Y148" s="154"/>
      <c r="Z148" s="154"/>
      <c r="AA148" s="154"/>
      <c r="AB148" s="154"/>
      <c r="AC148" s="154"/>
      <c r="AD148" s="154"/>
      <c r="AE148" s="154"/>
      <c r="AF148" s="154"/>
      <c r="AG148" s="154"/>
      <c r="AH148" s="154"/>
      <c r="AI148" s="154"/>
      <c r="AJ148" s="154"/>
      <c r="AK148" s="154"/>
      <c r="AL148" s="154"/>
      <c r="AM148" s="154"/>
      <c r="AN148" s="154"/>
      <c r="AO148" s="154"/>
      <c r="AP148" s="154"/>
      <c r="AQ148" s="154"/>
      <c r="AR148" s="154"/>
      <c r="AS148" s="154"/>
      <c r="AT148" s="154"/>
      <c r="AU148" s="154"/>
      <c r="AV148" s="154"/>
    </row>
    <row r="149" spans="17:48">
      <c r="Q149" s="20"/>
      <c r="R149" s="20"/>
      <c r="V149" s="154"/>
      <c r="W149" s="154"/>
      <c r="X149" s="154"/>
      <c r="Y149" s="154"/>
      <c r="Z149" s="154"/>
      <c r="AA149" s="154"/>
      <c r="AB149" s="154"/>
      <c r="AC149" s="154"/>
      <c r="AD149" s="154"/>
      <c r="AE149" s="154"/>
      <c r="AF149" s="154"/>
      <c r="AG149" s="154"/>
      <c r="AH149" s="154"/>
      <c r="AI149" s="154"/>
      <c r="AJ149" s="154"/>
      <c r="AK149" s="154"/>
      <c r="AL149" s="154"/>
      <c r="AM149" s="154"/>
      <c r="AN149" s="154"/>
      <c r="AO149" s="154"/>
      <c r="AP149" s="154"/>
      <c r="AQ149" s="154"/>
      <c r="AR149" s="154"/>
      <c r="AS149" s="154"/>
      <c r="AT149" s="154"/>
      <c r="AU149" s="154"/>
      <c r="AV149" s="154"/>
    </row>
    <row r="150" spans="17:48">
      <c r="Q150" s="20"/>
      <c r="R150" s="20"/>
      <c r="V150" s="154"/>
      <c r="W150" s="154"/>
      <c r="X150" s="154"/>
      <c r="Y150" s="154"/>
      <c r="Z150" s="154"/>
      <c r="AA150" s="154"/>
      <c r="AB150" s="154"/>
      <c r="AC150" s="154"/>
      <c r="AD150" s="154"/>
      <c r="AE150" s="154"/>
      <c r="AF150" s="154"/>
      <c r="AG150" s="154"/>
      <c r="AH150" s="154"/>
      <c r="AI150" s="154"/>
      <c r="AJ150" s="154"/>
      <c r="AK150" s="154"/>
      <c r="AL150" s="154"/>
      <c r="AM150" s="154"/>
      <c r="AN150" s="154"/>
      <c r="AO150" s="154"/>
      <c r="AP150" s="154"/>
      <c r="AQ150" s="154"/>
      <c r="AR150" s="154"/>
      <c r="AS150" s="154"/>
      <c r="AT150" s="154"/>
      <c r="AU150" s="154"/>
      <c r="AV150" s="154"/>
    </row>
    <row r="151" spans="17:48">
      <c r="Q151" s="20"/>
      <c r="R151" s="20"/>
      <c r="V151" s="154"/>
      <c r="W151" s="154"/>
      <c r="X151" s="154"/>
      <c r="Y151" s="154"/>
      <c r="Z151" s="154"/>
      <c r="AA151" s="154"/>
      <c r="AB151" s="154"/>
      <c r="AC151" s="154"/>
      <c r="AD151" s="154"/>
      <c r="AE151" s="154"/>
      <c r="AF151" s="154"/>
      <c r="AG151" s="154"/>
      <c r="AH151" s="154"/>
      <c r="AI151" s="154"/>
      <c r="AJ151" s="154"/>
      <c r="AK151" s="154"/>
      <c r="AL151" s="154"/>
      <c r="AM151" s="154"/>
      <c r="AN151" s="154"/>
      <c r="AO151" s="154"/>
      <c r="AP151" s="154"/>
      <c r="AQ151" s="154"/>
      <c r="AR151" s="154"/>
      <c r="AS151" s="154"/>
      <c r="AT151" s="154"/>
      <c r="AU151" s="154"/>
      <c r="AV151" s="154"/>
    </row>
    <row r="152" spans="17:48">
      <c r="Q152" s="20"/>
      <c r="R152" s="20"/>
      <c r="V152" s="154"/>
      <c r="W152" s="154"/>
      <c r="X152" s="154"/>
      <c r="Y152" s="154"/>
      <c r="Z152" s="154"/>
      <c r="AA152" s="154"/>
      <c r="AB152" s="154"/>
      <c r="AC152" s="154"/>
      <c r="AD152" s="154"/>
      <c r="AE152" s="154"/>
      <c r="AF152" s="154"/>
      <c r="AG152" s="154"/>
      <c r="AH152" s="154"/>
      <c r="AI152" s="154"/>
      <c r="AJ152" s="154"/>
      <c r="AK152" s="154"/>
      <c r="AL152" s="154"/>
      <c r="AM152" s="154"/>
      <c r="AN152" s="154"/>
      <c r="AO152" s="154"/>
      <c r="AP152" s="154"/>
      <c r="AQ152" s="154"/>
      <c r="AR152" s="154"/>
      <c r="AS152" s="154"/>
      <c r="AT152" s="154"/>
      <c r="AU152" s="154"/>
      <c r="AV152" s="154"/>
    </row>
    <row r="153" spans="17:48">
      <c r="Q153" s="20"/>
      <c r="R153" s="20"/>
      <c r="V153" s="154"/>
      <c r="W153" s="154"/>
      <c r="X153" s="154"/>
      <c r="Y153" s="154"/>
      <c r="Z153" s="154"/>
      <c r="AA153" s="154"/>
      <c r="AB153" s="154"/>
      <c r="AC153" s="154"/>
      <c r="AD153" s="154"/>
      <c r="AE153" s="154"/>
      <c r="AF153" s="154"/>
      <c r="AG153" s="154"/>
      <c r="AH153" s="154"/>
      <c r="AI153" s="154"/>
      <c r="AJ153" s="154"/>
      <c r="AK153" s="154"/>
      <c r="AL153" s="154"/>
      <c r="AM153" s="154"/>
      <c r="AN153" s="154"/>
      <c r="AO153" s="154"/>
      <c r="AP153" s="154"/>
      <c r="AQ153" s="154"/>
      <c r="AR153" s="154"/>
      <c r="AS153" s="154"/>
      <c r="AT153" s="154"/>
      <c r="AU153" s="154"/>
      <c r="AV153" s="154"/>
    </row>
    <row r="154" spans="17:48">
      <c r="Q154" s="20"/>
      <c r="R154" s="20"/>
      <c r="V154" s="154"/>
      <c r="W154" s="154"/>
      <c r="X154" s="154"/>
      <c r="Y154" s="154"/>
      <c r="Z154" s="154"/>
      <c r="AA154" s="154"/>
      <c r="AB154" s="154"/>
      <c r="AC154" s="154"/>
      <c r="AD154" s="154"/>
      <c r="AE154" s="154"/>
      <c r="AF154" s="154"/>
      <c r="AG154" s="154"/>
      <c r="AH154" s="154"/>
      <c r="AI154" s="154"/>
      <c r="AJ154" s="154"/>
      <c r="AK154" s="154"/>
      <c r="AL154" s="154"/>
      <c r="AM154" s="154"/>
      <c r="AN154" s="154"/>
      <c r="AO154" s="154"/>
      <c r="AP154" s="154"/>
      <c r="AQ154" s="154"/>
      <c r="AR154" s="154"/>
      <c r="AS154" s="154"/>
      <c r="AT154" s="154"/>
      <c r="AU154" s="154"/>
      <c r="AV154" s="154"/>
    </row>
    <row r="155" spans="17:48">
      <c r="Q155" s="20"/>
      <c r="R155" s="20"/>
      <c r="V155" s="154"/>
      <c r="W155" s="154"/>
      <c r="X155" s="154"/>
      <c r="Y155" s="154"/>
      <c r="Z155" s="154"/>
      <c r="AA155" s="154"/>
      <c r="AB155" s="154"/>
      <c r="AC155" s="154"/>
      <c r="AD155" s="154"/>
      <c r="AE155" s="154"/>
      <c r="AF155" s="154"/>
      <c r="AG155" s="154"/>
      <c r="AH155" s="154"/>
      <c r="AI155" s="154"/>
      <c r="AJ155" s="154"/>
      <c r="AK155" s="154"/>
      <c r="AL155" s="154"/>
      <c r="AM155" s="154"/>
      <c r="AN155" s="154"/>
      <c r="AO155" s="154"/>
      <c r="AP155" s="154"/>
      <c r="AQ155" s="154"/>
      <c r="AR155" s="154"/>
      <c r="AS155" s="154"/>
      <c r="AT155" s="154"/>
      <c r="AU155" s="154"/>
      <c r="AV155" s="154"/>
    </row>
    <row r="156" spans="17:48">
      <c r="Q156" s="20"/>
      <c r="R156" s="20"/>
      <c r="V156" s="154"/>
      <c r="W156" s="154"/>
      <c r="X156" s="154"/>
      <c r="Y156" s="154"/>
      <c r="Z156" s="154"/>
      <c r="AA156" s="154"/>
      <c r="AB156" s="154"/>
      <c r="AC156" s="154"/>
      <c r="AD156" s="154"/>
      <c r="AE156" s="154"/>
      <c r="AF156" s="154"/>
      <c r="AG156" s="154"/>
      <c r="AH156" s="154"/>
      <c r="AI156" s="154"/>
      <c r="AJ156" s="154"/>
      <c r="AK156" s="154"/>
      <c r="AL156" s="154"/>
      <c r="AM156" s="154"/>
      <c r="AN156" s="154"/>
      <c r="AO156" s="154"/>
      <c r="AP156" s="154"/>
      <c r="AQ156" s="154"/>
      <c r="AR156" s="154"/>
      <c r="AS156" s="154"/>
      <c r="AT156" s="154"/>
      <c r="AU156" s="154"/>
      <c r="AV156" s="154"/>
    </row>
    <row r="157" spans="17:48">
      <c r="Q157" s="20"/>
      <c r="R157" s="20"/>
      <c r="V157" s="154"/>
      <c r="W157" s="154"/>
      <c r="X157" s="154"/>
      <c r="Y157" s="154"/>
      <c r="Z157" s="154"/>
      <c r="AA157" s="154"/>
      <c r="AB157" s="154"/>
      <c r="AC157" s="154"/>
      <c r="AD157" s="154"/>
      <c r="AE157" s="154"/>
      <c r="AF157" s="154"/>
      <c r="AG157" s="154"/>
      <c r="AH157" s="154"/>
      <c r="AI157" s="154"/>
      <c r="AJ157" s="154"/>
      <c r="AK157" s="154"/>
      <c r="AL157" s="154"/>
      <c r="AM157" s="154"/>
      <c r="AN157" s="154"/>
      <c r="AO157" s="154"/>
      <c r="AP157" s="154"/>
      <c r="AQ157" s="154"/>
      <c r="AR157" s="154"/>
      <c r="AS157" s="154"/>
      <c r="AT157" s="154"/>
      <c r="AU157" s="154"/>
      <c r="AV157" s="154"/>
    </row>
    <row r="158" spans="17:48">
      <c r="Q158" s="20"/>
      <c r="R158" s="20"/>
      <c r="V158" s="154"/>
      <c r="W158" s="154"/>
      <c r="X158" s="154"/>
      <c r="Y158" s="154"/>
      <c r="Z158" s="154"/>
      <c r="AA158" s="154"/>
      <c r="AB158" s="154"/>
      <c r="AC158" s="154"/>
      <c r="AD158" s="154"/>
      <c r="AE158" s="154"/>
      <c r="AF158" s="154"/>
      <c r="AG158" s="154"/>
      <c r="AH158" s="154"/>
      <c r="AI158" s="154"/>
      <c r="AJ158" s="154"/>
      <c r="AK158" s="154"/>
      <c r="AL158" s="154"/>
      <c r="AM158" s="154"/>
      <c r="AN158" s="154"/>
      <c r="AO158" s="154"/>
      <c r="AP158" s="154"/>
      <c r="AQ158" s="154"/>
      <c r="AR158" s="154"/>
      <c r="AS158" s="154"/>
      <c r="AT158" s="154"/>
      <c r="AU158" s="154"/>
      <c r="AV158" s="154"/>
    </row>
    <row r="159" spans="17:48">
      <c r="Q159" s="20"/>
      <c r="R159" s="20"/>
      <c r="V159" s="154"/>
      <c r="W159" s="154"/>
      <c r="X159" s="154"/>
      <c r="Y159" s="154"/>
      <c r="Z159" s="154"/>
      <c r="AA159" s="154"/>
      <c r="AB159" s="154"/>
      <c r="AC159" s="154"/>
      <c r="AD159" s="154"/>
      <c r="AE159" s="154"/>
      <c r="AF159" s="154"/>
      <c r="AG159" s="154"/>
      <c r="AH159" s="154"/>
      <c r="AI159" s="154"/>
      <c r="AJ159" s="154"/>
      <c r="AK159" s="154"/>
      <c r="AL159" s="154"/>
      <c r="AM159" s="154"/>
      <c r="AN159" s="154"/>
      <c r="AO159" s="154"/>
      <c r="AP159" s="154"/>
      <c r="AQ159" s="154"/>
      <c r="AR159" s="154"/>
      <c r="AS159" s="154"/>
      <c r="AT159" s="154"/>
      <c r="AU159" s="154"/>
      <c r="AV159" s="154"/>
    </row>
    <row r="160" spans="17:48">
      <c r="Q160" s="20"/>
      <c r="R160" s="20"/>
      <c r="V160" s="154"/>
      <c r="W160" s="154"/>
      <c r="X160" s="154"/>
      <c r="Y160" s="154"/>
      <c r="Z160" s="154"/>
      <c r="AA160" s="154"/>
      <c r="AB160" s="154"/>
      <c r="AC160" s="154"/>
      <c r="AD160" s="154"/>
      <c r="AE160" s="154"/>
      <c r="AF160" s="154"/>
      <c r="AG160" s="154"/>
      <c r="AH160" s="154"/>
      <c r="AI160" s="154"/>
      <c r="AJ160" s="154"/>
      <c r="AK160" s="154"/>
      <c r="AL160" s="154"/>
      <c r="AM160" s="154"/>
      <c r="AN160" s="154"/>
      <c r="AO160" s="154"/>
      <c r="AP160" s="154"/>
      <c r="AQ160" s="154"/>
      <c r="AR160" s="154"/>
      <c r="AS160" s="154"/>
      <c r="AT160" s="154"/>
      <c r="AU160" s="154"/>
      <c r="AV160" s="154"/>
    </row>
    <row r="161" spans="17:48">
      <c r="Q161" s="20"/>
      <c r="R161" s="20"/>
      <c r="V161" s="154"/>
      <c r="W161" s="154"/>
      <c r="X161" s="154"/>
      <c r="Y161" s="154"/>
      <c r="Z161" s="154"/>
      <c r="AA161" s="154"/>
      <c r="AB161" s="154"/>
      <c r="AC161" s="154"/>
      <c r="AD161" s="154"/>
      <c r="AE161" s="154"/>
      <c r="AF161" s="154"/>
      <c r="AG161" s="154"/>
      <c r="AH161" s="154"/>
      <c r="AI161" s="154"/>
      <c r="AJ161" s="154"/>
      <c r="AK161" s="154"/>
      <c r="AL161" s="154"/>
      <c r="AM161" s="154"/>
      <c r="AN161" s="154"/>
      <c r="AO161" s="154"/>
      <c r="AP161" s="154"/>
      <c r="AQ161" s="154"/>
      <c r="AR161" s="154"/>
      <c r="AS161" s="154"/>
      <c r="AT161" s="154"/>
      <c r="AU161" s="154"/>
      <c r="AV161" s="154"/>
    </row>
    <row r="162" spans="17:48">
      <c r="Q162" s="20"/>
      <c r="R162" s="20"/>
      <c r="V162" s="154"/>
      <c r="W162" s="154"/>
      <c r="X162" s="154"/>
      <c r="Y162" s="154"/>
      <c r="Z162" s="154"/>
      <c r="AA162" s="154"/>
      <c r="AB162" s="154"/>
      <c r="AC162" s="154"/>
      <c r="AD162" s="154"/>
      <c r="AE162" s="154"/>
      <c r="AF162" s="154"/>
      <c r="AG162" s="154"/>
      <c r="AH162" s="154"/>
      <c r="AI162" s="154"/>
      <c r="AJ162" s="154"/>
      <c r="AK162" s="154"/>
      <c r="AL162" s="154"/>
      <c r="AM162" s="154"/>
      <c r="AN162" s="154"/>
      <c r="AO162" s="154"/>
      <c r="AP162" s="154"/>
      <c r="AQ162" s="154"/>
      <c r="AR162" s="154"/>
      <c r="AS162" s="154"/>
      <c r="AT162" s="154"/>
      <c r="AU162" s="154"/>
      <c r="AV162" s="154"/>
    </row>
    <row r="163" spans="17:48">
      <c r="Q163" s="20"/>
      <c r="R163" s="20"/>
      <c r="V163" s="154"/>
      <c r="W163" s="154"/>
      <c r="X163" s="154"/>
      <c r="Y163" s="154"/>
      <c r="Z163" s="154"/>
      <c r="AA163" s="154"/>
      <c r="AB163" s="154"/>
      <c r="AC163" s="154"/>
      <c r="AD163" s="154"/>
      <c r="AE163" s="154"/>
      <c r="AF163" s="154"/>
      <c r="AG163" s="154"/>
      <c r="AH163" s="154"/>
      <c r="AI163" s="154"/>
      <c r="AJ163" s="154"/>
      <c r="AK163" s="154"/>
      <c r="AL163" s="154"/>
      <c r="AM163" s="154"/>
      <c r="AN163" s="154"/>
      <c r="AO163" s="154"/>
      <c r="AP163" s="154"/>
      <c r="AQ163" s="154"/>
      <c r="AR163" s="154"/>
      <c r="AS163" s="154"/>
      <c r="AT163" s="154"/>
      <c r="AU163" s="154"/>
      <c r="AV163" s="154"/>
    </row>
    <row r="164" spans="17:48">
      <c r="Q164" s="20"/>
      <c r="R164" s="20"/>
      <c r="V164" s="154"/>
      <c r="W164" s="154"/>
      <c r="X164" s="154"/>
      <c r="Y164" s="154"/>
      <c r="Z164" s="154"/>
      <c r="AA164" s="154"/>
      <c r="AB164" s="154"/>
      <c r="AC164" s="154"/>
      <c r="AD164" s="154"/>
      <c r="AE164" s="154"/>
      <c r="AF164" s="154"/>
      <c r="AG164" s="154"/>
      <c r="AH164" s="154"/>
      <c r="AI164" s="154"/>
      <c r="AJ164" s="154"/>
      <c r="AK164" s="154"/>
      <c r="AL164" s="154"/>
      <c r="AM164" s="154"/>
      <c r="AN164" s="154"/>
      <c r="AO164" s="154"/>
      <c r="AP164" s="154"/>
      <c r="AQ164" s="154"/>
      <c r="AR164" s="154"/>
      <c r="AS164" s="154"/>
      <c r="AT164" s="154"/>
      <c r="AU164" s="154"/>
      <c r="AV164" s="154"/>
    </row>
    <row r="165" spans="17:48">
      <c r="Q165" s="20"/>
      <c r="R165" s="20"/>
      <c r="V165" s="154"/>
      <c r="W165" s="154"/>
      <c r="X165" s="154"/>
      <c r="Y165" s="154"/>
      <c r="Z165" s="154"/>
      <c r="AA165" s="154"/>
      <c r="AB165" s="154"/>
      <c r="AC165" s="154"/>
      <c r="AD165" s="154"/>
      <c r="AE165" s="154"/>
      <c r="AF165" s="154"/>
      <c r="AG165" s="154"/>
      <c r="AH165" s="154"/>
      <c r="AI165" s="154"/>
      <c r="AJ165" s="154"/>
      <c r="AK165" s="154"/>
      <c r="AL165" s="154"/>
      <c r="AM165" s="154"/>
      <c r="AN165" s="154"/>
      <c r="AO165" s="154"/>
      <c r="AP165" s="154"/>
      <c r="AQ165" s="154"/>
      <c r="AR165" s="154"/>
      <c r="AS165" s="154"/>
      <c r="AT165" s="154"/>
      <c r="AU165" s="154"/>
      <c r="AV165" s="154"/>
    </row>
    <row r="166" spans="17:48">
      <c r="Q166" s="20"/>
      <c r="R166" s="20"/>
      <c r="V166" s="154"/>
      <c r="W166" s="154"/>
      <c r="X166" s="154"/>
      <c r="Y166" s="154"/>
      <c r="Z166" s="154"/>
      <c r="AA166" s="154"/>
      <c r="AB166" s="154"/>
      <c r="AC166" s="154"/>
      <c r="AD166" s="154"/>
      <c r="AE166" s="154"/>
      <c r="AF166" s="154"/>
      <c r="AG166" s="154"/>
      <c r="AH166" s="154"/>
      <c r="AI166" s="154"/>
      <c r="AJ166" s="154"/>
      <c r="AK166" s="154"/>
      <c r="AL166" s="154"/>
      <c r="AM166" s="154"/>
      <c r="AN166" s="154"/>
      <c r="AO166" s="154"/>
      <c r="AP166" s="154"/>
      <c r="AQ166" s="154"/>
      <c r="AR166" s="154"/>
      <c r="AS166" s="154"/>
      <c r="AT166" s="154"/>
      <c r="AU166" s="154"/>
      <c r="AV166" s="154"/>
    </row>
    <row r="167" spans="17:48">
      <c r="Q167" s="20"/>
      <c r="R167" s="20"/>
      <c r="V167" s="154"/>
      <c r="W167" s="154"/>
      <c r="X167" s="154"/>
      <c r="Y167" s="154"/>
      <c r="Z167" s="154"/>
      <c r="AA167" s="154"/>
      <c r="AB167" s="154"/>
      <c r="AC167" s="154"/>
      <c r="AD167" s="154"/>
      <c r="AE167" s="154"/>
      <c r="AF167" s="154"/>
      <c r="AG167" s="154"/>
      <c r="AH167" s="154"/>
      <c r="AI167" s="154"/>
      <c r="AJ167" s="154"/>
      <c r="AK167" s="154"/>
      <c r="AL167" s="154"/>
      <c r="AM167" s="154"/>
      <c r="AN167" s="154"/>
      <c r="AO167" s="154"/>
      <c r="AP167" s="154"/>
      <c r="AQ167" s="154"/>
      <c r="AR167" s="154"/>
      <c r="AS167" s="154"/>
      <c r="AT167" s="154"/>
      <c r="AU167" s="154"/>
      <c r="AV167" s="154"/>
    </row>
    <row r="168" spans="17:48">
      <c r="Q168" s="20"/>
      <c r="R168" s="20"/>
      <c r="V168" s="154"/>
      <c r="W168" s="154"/>
      <c r="X168" s="154"/>
      <c r="Y168" s="154"/>
      <c r="Z168" s="154"/>
      <c r="AA168" s="154"/>
      <c r="AB168" s="154"/>
      <c r="AC168" s="154"/>
      <c r="AD168" s="154"/>
      <c r="AE168" s="154"/>
      <c r="AF168" s="154"/>
      <c r="AG168" s="154"/>
      <c r="AH168" s="154"/>
      <c r="AI168" s="154"/>
      <c r="AJ168" s="154"/>
      <c r="AK168" s="154"/>
      <c r="AL168" s="154"/>
      <c r="AM168" s="154"/>
      <c r="AN168" s="154"/>
      <c r="AO168" s="154"/>
      <c r="AP168" s="154"/>
      <c r="AQ168" s="154"/>
      <c r="AR168" s="154"/>
      <c r="AS168" s="154"/>
      <c r="AT168" s="154"/>
      <c r="AU168" s="154"/>
      <c r="AV168" s="154"/>
    </row>
    <row r="169" spans="17:48">
      <c r="Q169" s="20"/>
      <c r="R169" s="20"/>
      <c r="V169" s="154"/>
      <c r="W169" s="154"/>
      <c r="X169" s="154"/>
      <c r="Y169" s="154"/>
      <c r="Z169" s="154"/>
      <c r="AA169" s="154"/>
      <c r="AB169" s="154"/>
      <c r="AC169" s="154"/>
      <c r="AD169" s="154"/>
      <c r="AE169" s="154"/>
      <c r="AF169" s="154"/>
      <c r="AG169" s="154"/>
      <c r="AH169" s="154"/>
      <c r="AI169" s="154"/>
      <c r="AJ169" s="154"/>
      <c r="AK169" s="154"/>
      <c r="AL169" s="154"/>
      <c r="AM169" s="154"/>
      <c r="AN169" s="154"/>
      <c r="AO169" s="154"/>
      <c r="AP169" s="154"/>
      <c r="AQ169" s="154"/>
      <c r="AR169" s="154"/>
      <c r="AS169" s="154"/>
      <c r="AT169" s="154"/>
      <c r="AU169" s="154"/>
      <c r="AV169" s="154"/>
    </row>
    <row r="170" spans="17:48">
      <c r="Q170" s="20"/>
      <c r="R170" s="20"/>
      <c r="V170" s="154"/>
      <c r="W170" s="154"/>
      <c r="X170" s="154"/>
      <c r="Y170" s="154"/>
      <c r="Z170" s="154"/>
      <c r="AA170" s="154"/>
      <c r="AB170" s="154"/>
      <c r="AC170" s="154"/>
      <c r="AD170" s="154"/>
      <c r="AE170" s="154"/>
      <c r="AF170" s="154"/>
      <c r="AG170" s="154"/>
      <c r="AH170" s="154"/>
      <c r="AI170" s="154"/>
      <c r="AJ170" s="154"/>
      <c r="AK170" s="154"/>
      <c r="AL170" s="154"/>
      <c r="AM170" s="154"/>
      <c r="AN170" s="154"/>
      <c r="AO170" s="154"/>
      <c r="AP170" s="154"/>
      <c r="AQ170" s="154"/>
      <c r="AR170" s="154"/>
      <c r="AS170" s="154"/>
      <c r="AT170" s="154"/>
      <c r="AU170" s="154"/>
      <c r="AV170" s="154"/>
    </row>
    <row r="171" spans="17:48">
      <c r="Q171" s="20"/>
      <c r="R171" s="20"/>
      <c r="V171" s="154"/>
      <c r="W171" s="154"/>
      <c r="X171" s="154"/>
      <c r="Y171" s="154"/>
      <c r="Z171" s="154"/>
      <c r="AA171" s="154"/>
      <c r="AB171" s="154"/>
      <c r="AC171" s="154"/>
      <c r="AD171" s="154"/>
      <c r="AE171" s="154"/>
      <c r="AF171" s="154"/>
      <c r="AG171" s="154"/>
      <c r="AH171" s="154"/>
      <c r="AI171" s="154"/>
      <c r="AJ171" s="154"/>
      <c r="AK171" s="154"/>
      <c r="AL171" s="154"/>
      <c r="AM171" s="154"/>
      <c r="AN171" s="154"/>
      <c r="AO171" s="154"/>
      <c r="AP171" s="154"/>
      <c r="AQ171" s="154"/>
      <c r="AR171" s="154"/>
      <c r="AS171" s="154"/>
      <c r="AT171" s="154"/>
      <c r="AU171" s="154"/>
      <c r="AV171" s="154"/>
    </row>
    <row r="172" spans="17:48">
      <c r="Q172" s="20"/>
      <c r="R172" s="20"/>
      <c r="V172" s="154"/>
      <c r="W172" s="154"/>
      <c r="X172" s="154"/>
      <c r="Y172" s="154"/>
      <c r="Z172" s="154"/>
      <c r="AA172" s="154"/>
      <c r="AB172" s="154"/>
      <c r="AC172" s="154"/>
      <c r="AD172" s="154"/>
      <c r="AE172" s="154"/>
      <c r="AF172" s="154"/>
      <c r="AG172" s="154"/>
      <c r="AH172" s="154"/>
      <c r="AI172" s="154"/>
      <c r="AJ172" s="154"/>
      <c r="AK172" s="154"/>
      <c r="AL172" s="154"/>
      <c r="AM172" s="154"/>
      <c r="AN172" s="154"/>
      <c r="AO172" s="154"/>
      <c r="AP172" s="154"/>
      <c r="AQ172" s="154"/>
      <c r="AR172" s="154"/>
      <c r="AS172" s="154"/>
      <c r="AT172" s="154"/>
      <c r="AU172" s="154"/>
      <c r="AV172" s="154"/>
    </row>
    <row r="173" spans="17:48">
      <c r="Q173" s="20"/>
      <c r="R173" s="20"/>
      <c r="V173" s="154"/>
      <c r="W173" s="154"/>
      <c r="X173" s="154"/>
      <c r="Y173" s="154"/>
      <c r="Z173" s="154"/>
      <c r="AA173" s="154"/>
      <c r="AB173" s="154"/>
      <c r="AC173" s="154"/>
      <c r="AD173" s="154"/>
      <c r="AE173" s="154"/>
      <c r="AF173" s="154"/>
      <c r="AG173" s="154"/>
      <c r="AH173" s="154"/>
      <c r="AI173" s="154"/>
      <c r="AJ173" s="154"/>
      <c r="AK173" s="154"/>
      <c r="AL173" s="154"/>
      <c r="AM173" s="154"/>
      <c r="AN173" s="154"/>
      <c r="AO173" s="154"/>
      <c r="AP173" s="154"/>
      <c r="AQ173" s="154"/>
      <c r="AR173" s="154"/>
      <c r="AS173" s="154"/>
      <c r="AT173" s="154"/>
      <c r="AU173" s="154"/>
      <c r="AV173" s="154"/>
    </row>
    <row r="174" spans="17:48">
      <c r="Q174" s="20"/>
      <c r="R174" s="20"/>
      <c r="V174" s="154"/>
      <c r="W174" s="154"/>
      <c r="X174" s="154"/>
      <c r="Y174" s="154"/>
      <c r="Z174" s="154"/>
      <c r="AA174" s="154"/>
      <c r="AB174" s="154"/>
      <c r="AC174" s="154"/>
      <c r="AD174" s="154"/>
      <c r="AE174" s="154"/>
      <c r="AF174" s="154"/>
      <c r="AG174" s="154"/>
      <c r="AH174" s="154"/>
      <c r="AI174" s="154"/>
      <c r="AJ174" s="154"/>
      <c r="AK174" s="154"/>
      <c r="AL174" s="154"/>
      <c r="AM174" s="154"/>
      <c r="AN174" s="154"/>
      <c r="AO174" s="154"/>
      <c r="AP174" s="154"/>
      <c r="AQ174" s="154"/>
      <c r="AR174" s="154"/>
      <c r="AS174" s="154"/>
      <c r="AT174" s="154"/>
      <c r="AU174" s="154"/>
      <c r="AV174" s="154"/>
    </row>
    <row r="175" spans="17:48">
      <c r="Q175" s="20"/>
      <c r="R175" s="20"/>
      <c r="V175" s="154"/>
      <c r="W175" s="154"/>
      <c r="X175" s="154"/>
      <c r="Y175" s="154"/>
      <c r="Z175" s="154"/>
      <c r="AA175" s="154"/>
      <c r="AB175" s="154"/>
      <c r="AC175" s="154"/>
      <c r="AD175" s="154"/>
      <c r="AE175" s="154"/>
      <c r="AF175" s="154"/>
      <c r="AG175" s="154"/>
      <c r="AH175" s="154"/>
      <c r="AI175" s="154"/>
      <c r="AJ175" s="154"/>
      <c r="AK175" s="154"/>
      <c r="AL175" s="154"/>
      <c r="AM175" s="154"/>
      <c r="AN175" s="154"/>
      <c r="AO175" s="154"/>
      <c r="AP175" s="154"/>
      <c r="AQ175" s="154"/>
      <c r="AR175" s="154"/>
      <c r="AS175" s="154"/>
      <c r="AT175" s="154"/>
      <c r="AU175" s="154"/>
      <c r="AV175" s="154"/>
    </row>
    <row r="176" spans="17:48">
      <c r="Q176" s="20"/>
      <c r="R176" s="20"/>
      <c r="V176" s="154"/>
      <c r="W176" s="154"/>
      <c r="X176" s="154"/>
      <c r="Y176" s="154"/>
      <c r="Z176" s="154"/>
      <c r="AA176" s="154"/>
      <c r="AB176" s="154"/>
      <c r="AC176" s="154"/>
      <c r="AD176" s="154"/>
      <c r="AE176" s="154"/>
      <c r="AF176" s="154"/>
      <c r="AG176" s="154"/>
      <c r="AH176" s="154"/>
      <c r="AI176" s="154"/>
      <c r="AJ176" s="154"/>
      <c r="AK176" s="154"/>
      <c r="AL176" s="154"/>
      <c r="AM176" s="154"/>
      <c r="AN176" s="154"/>
      <c r="AO176" s="154"/>
      <c r="AP176" s="154"/>
      <c r="AQ176" s="154"/>
      <c r="AR176" s="154"/>
      <c r="AS176" s="154"/>
      <c r="AT176" s="154"/>
      <c r="AU176" s="154"/>
      <c r="AV176" s="154"/>
    </row>
    <row r="177" spans="17:48">
      <c r="Q177" s="20"/>
      <c r="R177" s="20"/>
      <c r="V177" s="154"/>
      <c r="W177" s="154"/>
      <c r="X177" s="154"/>
      <c r="Y177" s="154"/>
      <c r="Z177" s="154"/>
      <c r="AA177" s="154"/>
      <c r="AB177" s="154"/>
      <c r="AC177" s="154"/>
      <c r="AD177" s="154"/>
      <c r="AE177" s="154"/>
      <c r="AF177" s="154"/>
      <c r="AG177" s="154"/>
      <c r="AH177" s="154"/>
      <c r="AI177" s="154"/>
      <c r="AJ177" s="154"/>
      <c r="AK177" s="154"/>
      <c r="AL177" s="154"/>
      <c r="AM177" s="154"/>
      <c r="AN177" s="154"/>
      <c r="AO177" s="154"/>
      <c r="AP177" s="154"/>
      <c r="AQ177" s="154"/>
      <c r="AR177" s="154"/>
      <c r="AS177" s="154"/>
      <c r="AT177" s="154"/>
      <c r="AU177" s="154"/>
      <c r="AV177" s="154"/>
    </row>
    <row r="178" spans="17:48">
      <c r="Q178" s="20"/>
      <c r="R178" s="20"/>
      <c r="V178" s="154"/>
      <c r="W178" s="154"/>
      <c r="X178" s="154"/>
      <c r="Y178" s="154"/>
      <c r="Z178" s="154"/>
      <c r="AA178" s="154"/>
      <c r="AB178" s="154"/>
      <c r="AC178" s="154"/>
      <c r="AD178" s="154"/>
      <c r="AE178" s="154"/>
      <c r="AF178" s="154"/>
      <c r="AG178" s="154"/>
      <c r="AH178" s="154"/>
      <c r="AI178" s="154"/>
      <c r="AJ178" s="154"/>
      <c r="AK178" s="154"/>
      <c r="AL178" s="154"/>
      <c r="AM178" s="154"/>
      <c r="AN178" s="154"/>
      <c r="AO178" s="154"/>
      <c r="AP178" s="154"/>
      <c r="AQ178" s="154"/>
      <c r="AR178" s="154"/>
      <c r="AS178" s="154"/>
      <c r="AT178" s="154"/>
      <c r="AU178" s="154"/>
      <c r="AV178" s="154"/>
    </row>
    <row r="179" spans="17:48">
      <c r="Q179" s="20"/>
      <c r="R179" s="20"/>
      <c r="V179" s="154"/>
      <c r="W179" s="154"/>
      <c r="X179" s="154"/>
      <c r="Y179" s="154"/>
      <c r="Z179" s="154"/>
      <c r="AA179" s="154"/>
      <c r="AB179" s="154"/>
      <c r="AC179" s="154"/>
      <c r="AD179" s="154"/>
      <c r="AE179" s="154"/>
      <c r="AF179" s="154"/>
      <c r="AG179" s="154"/>
      <c r="AH179" s="154"/>
      <c r="AI179" s="154"/>
      <c r="AJ179" s="154"/>
      <c r="AK179" s="154"/>
      <c r="AL179" s="154"/>
      <c r="AM179" s="154"/>
      <c r="AN179" s="154"/>
      <c r="AO179" s="154"/>
      <c r="AP179" s="154"/>
      <c r="AQ179" s="154"/>
      <c r="AR179" s="154"/>
      <c r="AS179" s="154"/>
      <c r="AT179" s="154"/>
      <c r="AU179" s="154"/>
      <c r="AV179" s="154"/>
    </row>
    <row r="180" spans="17:48">
      <c r="Q180" s="20"/>
      <c r="R180" s="20"/>
      <c r="V180" s="154"/>
      <c r="W180" s="154"/>
      <c r="X180" s="154"/>
      <c r="Y180" s="154"/>
      <c r="Z180" s="154"/>
      <c r="AA180" s="154"/>
      <c r="AB180" s="154"/>
      <c r="AC180" s="154"/>
      <c r="AD180" s="154"/>
      <c r="AE180" s="154"/>
      <c r="AF180" s="154"/>
      <c r="AG180" s="154"/>
      <c r="AH180" s="154"/>
      <c r="AI180" s="154"/>
      <c r="AJ180" s="154"/>
      <c r="AK180" s="154"/>
      <c r="AL180" s="154"/>
      <c r="AM180" s="154"/>
      <c r="AN180" s="154"/>
      <c r="AO180" s="154"/>
      <c r="AP180" s="154"/>
      <c r="AQ180" s="154"/>
      <c r="AR180" s="154"/>
      <c r="AS180" s="154"/>
      <c r="AT180" s="154"/>
      <c r="AU180" s="154"/>
      <c r="AV180" s="154"/>
    </row>
    <row r="181" spans="17:48">
      <c r="Q181" s="20"/>
      <c r="R181" s="20"/>
      <c r="V181" s="154"/>
      <c r="W181" s="154"/>
      <c r="X181" s="154"/>
      <c r="Y181" s="154"/>
      <c r="Z181" s="154"/>
      <c r="AA181" s="154"/>
      <c r="AB181" s="154"/>
      <c r="AC181" s="154"/>
      <c r="AD181" s="154"/>
      <c r="AE181" s="154"/>
      <c r="AF181" s="154"/>
      <c r="AG181" s="154"/>
      <c r="AH181" s="154"/>
      <c r="AI181" s="154"/>
      <c r="AJ181" s="154"/>
      <c r="AK181" s="154"/>
      <c r="AL181" s="154"/>
      <c r="AM181" s="154"/>
      <c r="AN181" s="154"/>
      <c r="AO181" s="154"/>
      <c r="AP181" s="154"/>
      <c r="AQ181" s="154"/>
      <c r="AR181" s="154"/>
      <c r="AS181" s="154"/>
      <c r="AT181" s="154"/>
      <c r="AU181" s="154"/>
      <c r="AV181" s="154"/>
    </row>
    <row r="182" spans="17:48">
      <c r="Q182" s="20"/>
      <c r="R182" s="20"/>
      <c r="V182" s="154"/>
      <c r="W182" s="154"/>
      <c r="X182" s="154"/>
      <c r="Y182" s="154"/>
      <c r="Z182" s="154"/>
      <c r="AA182" s="154"/>
      <c r="AB182" s="154"/>
      <c r="AC182" s="154"/>
      <c r="AD182" s="154"/>
      <c r="AE182" s="154"/>
      <c r="AF182" s="154"/>
      <c r="AG182" s="154"/>
      <c r="AH182" s="154"/>
      <c r="AI182" s="154"/>
      <c r="AJ182" s="154"/>
      <c r="AK182" s="154"/>
      <c r="AL182" s="154"/>
      <c r="AM182" s="154"/>
      <c r="AN182" s="154"/>
      <c r="AO182" s="154"/>
      <c r="AP182" s="154"/>
      <c r="AQ182" s="154"/>
      <c r="AR182" s="154"/>
      <c r="AS182" s="154"/>
      <c r="AT182" s="154"/>
      <c r="AU182" s="154"/>
      <c r="AV182" s="154"/>
    </row>
    <row r="183" spans="17:48">
      <c r="Q183" s="20"/>
      <c r="R183" s="20"/>
      <c r="V183" s="154"/>
      <c r="W183" s="154"/>
      <c r="X183" s="154"/>
      <c r="Y183" s="154"/>
      <c r="Z183" s="154"/>
      <c r="AA183" s="154"/>
      <c r="AB183" s="154"/>
      <c r="AC183" s="154"/>
      <c r="AD183" s="154"/>
      <c r="AE183" s="154"/>
      <c r="AF183" s="154"/>
      <c r="AG183" s="154"/>
      <c r="AH183" s="154"/>
      <c r="AI183" s="154"/>
      <c r="AJ183" s="154"/>
      <c r="AK183" s="154"/>
      <c r="AL183" s="154"/>
      <c r="AM183" s="154"/>
      <c r="AN183" s="154"/>
      <c r="AO183" s="154"/>
      <c r="AP183" s="154"/>
      <c r="AQ183" s="154"/>
      <c r="AR183" s="154"/>
      <c r="AS183" s="154"/>
      <c r="AT183" s="154"/>
      <c r="AU183" s="154"/>
      <c r="AV183" s="154"/>
    </row>
    <row r="184" spans="17:48">
      <c r="Q184" s="20"/>
      <c r="R184" s="20"/>
      <c r="V184" s="154"/>
      <c r="W184" s="154"/>
      <c r="X184" s="154"/>
      <c r="Y184" s="154"/>
      <c r="Z184" s="154"/>
      <c r="AA184" s="154"/>
      <c r="AB184" s="154"/>
      <c r="AC184" s="154"/>
      <c r="AD184" s="154"/>
      <c r="AE184" s="154"/>
      <c r="AF184" s="154"/>
      <c r="AG184" s="154"/>
      <c r="AH184" s="154"/>
      <c r="AI184" s="154"/>
      <c r="AJ184" s="154"/>
      <c r="AK184" s="154"/>
      <c r="AL184" s="154"/>
      <c r="AM184" s="154"/>
      <c r="AN184" s="154"/>
      <c r="AO184" s="154"/>
      <c r="AP184" s="154"/>
      <c r="AQ184" s="154"/>
      <c r="AR184" s="154"/>
      <c r="AS184" s="154"/>
      <c r="AT184" s="154"/>
      <c r="AU184" s="154"/>
      <c r="AV184" s="154"/>
    </row>
    <row r="185" spans="17:48">
      <c r="Q185" s="20"/>
      <c r="R185" s="20"/>
      <c r="V185" s="154"/>
      <c r="W185" s="154"/>
      <c r="X185" s="154"/>
      <c r="Y185" s="154"/>
      <c r="Z185" s="154"/>
      <c r="AA185" s="154"/>
      <c r="AB185" s="154"/>
      <c r="AC185" s="154"/>
      <c r="AD185" s="154"/>
      <c r="AE185" s="154"/>
      <c r="AF185" s="154"/>
      <c r="AG185" s="154"/>
      <c r="AH185" s="154"/>
      <c r="AI185" s="154"/>
      <c r="AJ185" s="154"/>
      <c r="AK185" s="154"/>
      <c r="AL185" s="154"/>
      <c r="AM185" s="154"/>
      <c r="AN185" s="154"/>
      <c r="AO185" s="154"/>
      <c r="AP185" s="154"/>
      <c r="AQ185" s="154"/>
      <c r="AR185" s="154"/>
      <c r="AS185" s="154"/>
      <c r="AT185" s="154"/>
      <c r="AU185" s="154"/>
      <c r="AV185" s="154"/>
    </row>
    <row r="186" spans="17:48">
      <c r="Q186" s="20"/>
      <c r="R186" s="20"/>
      <c r="V186" s="154"/>
      <c r="W186" s="154"/>
      <c r="X186" s="154"/>
      <c r="Y186" s="154"/>
      <c r="Z186" s="154"/>
      <c r="AA186" s="154"/>
      <c r="AB186" s="154"/>
      <c r="AC186" s="154"/>
      <c r="AD186" s="154"/>
      <c r="AE186" s="154"/>
      <c r="AF186" s="154"/>
      <c r="AG186" s="154"/>
      <c r="AH186" s="154"/>
      <c r="AI186" s="154"/>
      <c r="AJ186" s="154"/>
      <c r="AK186" s="154"/>
      <c r="AL186" s="154"/>
      <c r="AM186" s="154"/>
      <c r="AN186" s="154"/>
      <c r="AO186" s="154"/>
      <c r="AP186" s="154"/>
      <c r="AQ186" s="154"/>
      <c r="AR186" s="154"/>
      <c r="AS186" s="154"/>
      <c r="AT186" s="154"/>
      <c r="AU186" s="154"/>
      <c r="AV186" s="154"/>
    </row>
    <row r="187" spans="17:48">
      <c r="Q187" s="20"/>
      <c r="R187" s="20"/>
      <c r="V187" s="154"/>
      <c r="W187" s="154"/>
      <c r="X187" s="154"/>
      <c r="Y187" s="154"/>
      <c r="Z187" s="154"/>
      <c r="AA187" s="154"/>
      <c r="AB187" s="154"/>
      <c r="AC187" s="154"/>
      <c r="AD187" s="154"/>
      <c r="AE187" s="154"/>
      <c r="AF187" s="154"/>
      <c r="AG187" s="154"/>
      <c r="AH187" s="154"/>
      <c r="AI187" s="154"/>
      <c r="AJ187" s="154"/>
      <c r="AK187" s="154"/>
      <c r="AL187" s="154"/>
      <c r="AM187" s="154"/>
      <c r="AN187" s="154"/>
      <c r="AO187" s="154"/>
      <c r="AP187" s="154"/>
      <c r="AQ187" s="154"/>
      <c r="AR187" s="154"/>
      <c r="AS187" s="154"/>
      <c r="AT187" s="154"/>
      <c r="AU187" s="154"/>
      <c r="AV187" s="154"/>
    </row>
    <row r="188" spans="17:48">
      <c r="Q188" s="20"/>
      <c r="R188" s="20"/>
      <c r="V188" s="154"/>
      <c r="W188" s="154"/>
      <c r="X188" s="154"/>
      <c r="Y188" s="154"/>
      <c r="Z188" s="154"/>
      <c r="AA188" s="154"/>
      <c r="AB188" s="154"/>
      <c r="AC188" s="154"/>
      <c r="AD188" s="154"/>
      <c r="AE188" s="154"/>
      <c r="AF188" s="154"/>
      <c r="AG188" s="154"/>
      <c r="AH188" s="154"/>
      <c r="AI188" s="154"/>
      <c r="AJ188" s="154"/>
      <c r="AK188" s="154"/>
      <c r="AL188" s="154"/>
      <c r="AM188" s="154"/>
      <c r="AN188" s="154"/>
      <c r="AO188" s="154"/>
      <c r="AP188" s="154"/>
      <c r="AQ188" s="154"/>
      <c r="AR188" s="154"/>
      <c r="AS188" s="154"/>
      <c r="AT188" s="154"/>
      <c r="AU188" s="154"/>
      <c r="AV188" s="154"/>
    </row>
    <row r="189" spans="17:48">
      <c r="Q189" s="20"/>
      <c r="R189" s="20"/>
      <c r="V189" s="154"/>
      <c r="W189" s="154"/>
      <c r="X189" s="154"/>
      <c r="Y189" s="154"/>
      <c r="Z189" s="154"/>
      <c r="AA189" s="154"/>
      <c r="AB189" s="154"/>
      <c r="AC189" s="154"/>
      <c r="AD189" s="154"/>
      <c r="AE189" s="154"/>
      <c r="AF189" s="154"/>
      <c r="AG189" s="154"/>
      <c r="AH189" s="154"/>
      <c r="AI189" s="154"/>
      <c r="AJ189" s="154"/>
      <c r="AK189" s="154"/>
      <c r="AL189" s="154"/>
      <c r="AM189" s="154"/>
      <c r="AN189" s="154"/>
      <c r="AO189" s="154"/>
      <c r="AP189" s="154"/>
      <c r="AQ189" s="154"/>
      <c r="AR189" s="154"/>
      <c r="AS189" s="154"/>
      <c r="AT189" s="154"/>
      <c r="AU189" s="154"/>
      <c r="AV189" s="154"/>
    </row>
    <row r="190" spans="17:48">
      <c r="Q190" s="20"/>
      <c r="R190" s="20"/>
      <c r="V190" s="154"/>
      <c r="W190" s="154"/>
      <c r="X190" s="154"/>
      <c r="Y190" s="154"/>
      <c r="Z190" s="154"/>
      <c r="AA190" s="154"/>
      <c r="AB190" s="154"/>
      <c r="AC190" s="154"/>
      <c r="AD190" s="154"/>
      <c r="AE190" s="154"/>
      <c r="AF190" s="154"/>
      <c r="AG190" s="154"/>
      <c r="AH190" s="154"/>
      <c r="AI190" s="154"/>
      <c r="AJ190" s="154"/>
      <c r="AK190" s="154"/>
      <c r="AL190" s="154"/>
      <c r="AM190" s="154"/>
      <c r="AN190" s="154"/>
      <c r="AO190" s="154"/>
      <c r="AP190" s="154"/>
      <c r="AQ190" s="154"/>
      <c r="AR190" s="154"/>
      <c r="AS190" s="154"/>
      <c r="AT190" s="154"/>
      <c r="AU190" s="154"/>
      <c r="AV190" s="154"/>
    </row>
    <row r="191" spans="17:48">
      <c r="Q191" s="20"/>
      <c r="R191" s="20"/>
      <c r="V191" s="154"/>
      <c r="W191" s="154"/>
      <c r="X191" s="154"/>
      <c r="Y191" s="154"/>
      <c r="Z191" s="154"/>
      <c r="AA191" s="154"/>
      <c r="AB191" s="154"/>
      <c r="AC191" s="154"/>
      <c r="AD191" s="154"/>
      <c r="AE191" s="154"/>
      <c r="AF191" s="154"/>
      <c r="AG191" s="154"/>
      <c r="AH191" s="154"/>
      <c r="AI191" s="154"/>
      <c r="AJ191" s="154"/>
      <c r="AK191" s="154"/>
      <c r="AL191" s="154"/>
      <c r="AM191" s="154"/>
      <c r="AN191" s="154"/>
      <c r="AO191" s="154"/>
      <c r="AP191" s="154"/>
      <c r="AQ191" s="154"/>
      <c r="AR191" s="154"/>
      <c r="AS191" s="154"/>
      <c r="AT191" s="154"/>
      <c r="AU191" s="154"/>
      <c r="AV191" s="154"/>
    </row>
    <row r="192" spans="17:48">
      <c r="Q192" s="20"/>
      <c r="R192" s="20"/>
      <c r="V192" s="154"/>
      <c r="W192" s="154"/>
      <c r="X192" s="154"/>
      <c r="Y192" s="154"/>
      <c r="Z192" s="154"/>
      <c r="AA192" s="154"/>
      <c r="AB192" s="154"/>
      <c r="AC192" s="154"/>
      <c r="AD192" s="154"/>
      <c r="AE192" s="154"/>
      <c r="AF192" s="154"/>
      <c r="AG192" s="154"/>
      <c r="AH192" s="154"/>
      <c r="AI192" s="154"/>
      <c r="AJ192" s="154"/>
      <c r="AK192" s="154"/>
      <c r="AL192" s="154"/>
      <c r="AM192" s="154"/>
      <c r="AN192" s="154"/>
      <c r="AO192" s="154"/>
      <c r="AP192" s="154"/>
      <c r="AQ192" s="154"/>
      <c r="AR192" s="154"/>
      <c r="AS192" s="154"/>
      <c r="AT192" s="154"/>
      <c r="AU192" s="154"/>
      <c r="AV192" s="154"/>
    </row>
    <row r="193" spans="17:48">
      <c r="Q193" s="20"/>
      <c r="R193" s="20"/>
      <c r="V193" s="154"/>
      <c r="W193" s="154"/>
      <c r="X193" s="154"/>
      <c r="Y193" s="154"/>
      <c r="Z193" s="154"/>
      <c r="AA193" s="154"/>
      <c r="AB193" s="154"/>
      <c r="AC193" s="154"/>
      <c r="AD193" s="154"/>
      <c r="AE193" s="154"/>
      <c r="AF193" s="154"/>
      <c r="AG193" s="154"/>
      <c r="AH193" s="154"/>
      <c r="AI193" s="154"/>
      <c r="AJ193" s="154"/>
      <c r="AK193" s="154"/>
      <c r="AL193" s="154"/>
      <c r="AM193" s="154"/>
      <c r="AN193" s="154"/>
      <c r="AO193" s="154"/>
      <c r="AP193" s="154"/>
      <c r="AQ193" s="154"/>
      <c r="AR193" s="154"/>
      <c r="AS193" s="154"/>
      <c r="AT193" s="154"/>
      <c r="AU193" s="154"/>
      <c r="AV193" s="154"/>
    </row>
    <row r="194" spans="17:48">
      <c r="Q194" s="20"/>
      <c r="R194" s="20"/>
      <c r="V194" s="154"/>
      <c r="W194" s="154"/>
      <c r="X194" s="154"/>
      <c r="Y194" s="154"/>
      <c r="Z194" s="154"/>
      <c r="AA194" s="154"/>
      <c r="AB194" s="154"/>
      <c r="AC194" s="154"/>
      <c r="AD194" s="154"/>
      <c r="AE194" s="154"/>
      <c r="AF194" s="154"/>
      <c r="AG194" s="154"/>
      <c r="AH194" s="154"/>
      <c r="AI194" s="154"/>
      <c r="AJ194" s="154"/>
      <c r="AK194" s="154"/>
      <c r="AL194" s="154"/>
      <c r="AM194" s="154"/>
      <c r="AN194" s="154"/>
      <c r="AO194" s="154"/>
      <c r="AP194" s="154"/>
      <c r="AQ194" s="154"/>
      <c r="AR194" s="154"/>
      <c r="AS194" s="154"/>
      <c r="AT194" s="154"/>
      <c r="AU194" s="154"/>
      <c r="AV194" s="154"/>
    </row>
    <row r="195" spans="17:48">
      <c r="Q195" s="20"/>
      <c r="R195" s="20"/>
      <c r="V195" s="154"/>
      <c r="W195" s="154"/>
      <c r="X195" s="154"/>
      <c r="Y195" s="154"/>
      <c r="Z195" s="154"/>
      <c r="AA195" s="154"/>
      <c r="AB195" s="154"/>
      <c r="AC195" s="154"/>
      <c r="AD195" s="154"/>
      <c r="AE195" s="154"/>
      <c r="AF195" s="154"/>
      <c r="AG195" s="154"/>
      <c r="AH195" s="154"/>
      <c r="AI195" s="154"/>
      <c r="AJ195" s="154"/>
      <c r="AK195" s="154"/>
      <c r="AL195" s="154"/>
      <c r="AM195" s="154"/>
      <c r="AN195" s="154"/>
      <c r="AO195" s="154"/>
      <c r="AP195" s="154"/>
      <c r="AQ195" s="154"/>
      <c r="AR195" s="154"/>
      <c r="AS195" s="154"/>
      <c r="AT195" s="154"/>
      <c r="AU195" s="154"/>
      <c r="AV195" s="154"/>
    </row>
    <row r="196" spans="17:48">
      <c r="Q196" s="20"/>
      <c r="R196" s="20"/>
      <c r="V196" s="154"/>
      <c r="W196" s="154"/>
      <c r="X196" s="154"/>
      <c r="Y196" s="154"/>
      <c r="Z196" s="154"/>
      <c r="AA196" s="154"/>
      <c r="AB196" s="154"/>
      <c r="AC196" s="154"/>
      <c r="AD196" s="154"/>
      <c r="AE196" s="154"/>
      <c r="AF196" s="154"/>
      <c r="AG196" s="154"/>
      <c r="AH196" s="154"/>
      <c r="AI196" s="154"/>
      <c r="AJ196" s="154"/>
      <c r="AK196" s="154"/>
      <c r="AL196" s="154"/>
      <c r="AM196" s="154"/>
      <c r="AN196" s="154"/>
      <c r="AO196" s="154"/>
      <c r="AP196" s="154"/>
      <c r="AQ196" s="154"/>
      <c r="AR196" s="154"/>
      <c r="AS196" s="154"/>
      <c r="AT196" s="154"/>
      <c r="AU196" s="154"/>
      <c r="AV196" s="154"/>
    </row>
    <row r="197" spans="17:48">
      <c r="Q197" s="20"/>
      <c r="R197" s="20"/>
      <c r="V197" s="154"/>
      <c r="W197" s="154"/>
      <c r="X197" s="154"/>
      <c r="Y197" s="154"/>
      <c r="Z197" s="154"/>
      <c r="AA197" s="154"/>
      <c r="AB197" s="154"/>
      <c r="AC197" s="154"/>
      <c r="AD197" s="154"/>
      <c r="AE197" s="154"/>
      <c r="AF197" s="154"/>
      <c r="AG197" s="154"/>
      <c r="AH197" s="154"/>
      <c r="AI197" s="154"/>
      <c r="AJ197" s="154"/>
      <c r="AK197" s="154"/>
      <c r="AL197" s="154"/>
      <c r="AM197" s="154"/>
      <c r="AN197" s="154"/>
      <c r="AO197" s="154"/>
      <c r="AP197" s="154"/>
      <c r="AQ197" s="154"/>
      <c r="AR197" s="154"/>
      <c r="AS197" s="154"/>
      <c r="AT197" s="154"/>
      <c r="AU197" s="154"/>
      <c r="AV197" s="154"/>
    </row>
    <row r="198" spans="17:48">
      <c r="Q198" s="20"/>
      <c r="R198" s="20"/>
      <c r="V198" s="154"/>
      <c r="W198" s="154"/>
      <c r="X198" s="154"/>
      <c r="Y198" s="154"/>
      <c r="Z198" s="154"/>
      <c r="AA198" s="154"/>
      <c r="AB198" s="154"/>
      <c r="AC198" s="154"/>
      <c r="AD198" s="154"/>
      <c r="AE198" s="154"/>
      <c r="AF198" s="154"/>
      <c r="AG198" s="154"/>
      <c r="AH198" s="154"/>
      <c r="AI198" s="154"/>
      <c r="AJ198" s="154"/>
      <c r="AK198" s="154"/>
      <c r="AL198" s="154"/>
      <c r="AM198" s="154"/>
      <c r="AN198" s="154"/>
      <c r="AO198" s="154"/>
      <c r="AP198" s="154"/>
      <c r="AQ198" s="154"/>
      <c r="AR198" s="154"/>
      <c r="AS198" s="154"/>
      <c r="AT198" s="154"/>
      <c r="AU198" s="154"/>
      <c r="AV198" s="154"/>
    </row>
    <row r="199" spans="17:48">
      <c r="Q199" s="20"/>
      <c r="R199" s="20"/>
      <c r="V199" s="154"/>
      <c r="W199" s="154"/>
      <c r="X199" s="154"/>
      <c r="Y199" s="154"/>
      <c r="Z199" s="154"/>
      <c r="AA199" s="154"/>
      <c r="AB199" s="154"/>
      <c r="AC199" s="154"/>
      <c r="AD199" s="154"/>
      <c r="AE199" s="154"/>
      <c r="AF199" s="154"/>
      <c r="AG199" s="154"/>
      <c r="AH199" s="154"/>
      <c r="AI199" s="154"/>
      <c r="AJ199" s="154"/>
      <c r="AK199" s="154"/>
      <c r="AL199" s="154"/>
      <c r="AM199" s="154"/>
      <c r="AN199" s="154"/>
      <c r="AO199" s="154"/>
      <c r="AP199" s="154"/>
      <c r="AQ199" s="154"/>
      <c r="AR199" s="154"/>
      <c r="AS199" s="154"/>
      <c r="AT199" s="154"/>
      <c r="AU199" s="154"/>
      <c r="AV199" s="154"/>
    </row>
    <row r="200" spans="17:48">
      <c r="Q200" s="20"/>
      <c r="R200" s="20"/>
      <c r="V200" s="154"/>
      <c r="W200" s="154"/>
      <c r="X200" s="154"/>
      <c r="Y200" s="154"/>
      <c r="Z200" s="154"/>
      <c r="AA200" s="154"/>
      <c r="AB200" s="154"/>
      <c r="AC200" s="154"/>
      <c r="AD200" s="154"/>
      <c r="AE200" s="154"/>
      <c r="AF200" s="154"/>
      <c r="AG200" s="154"/>
      <c r="AH200" s="154"/>
      <c r="AI200" s="154"/>
      <c r="AJ200" s="154"/>
      <c r="AK200" s="154"/>
      <c r="AL200" s="154"/>
      <c r="AM200" s="154"/>
      <c r="AN200" s="154"/>
      <c r="AO200" s="154"/>
      <c r="AP200" s="154"/>
      <c r="AQ200" s="154"/>
      <c r="AR200" s="154"/>
      <c r="AS200" s="154"/>
      <c r="AT200" s="154"/>
      <c r="AU200" s="154"/>
      <c r="AV200" s="154"/>
    </row>
    <row r="201" spans="17:48">
      <c r="Q201" s="20"/>
      <c r="R201" s="20"/>
      <c r="V201" s="154"/>
      <c r="W201" s="154"/>
      <c r="X201" s="154"/>
      <c r="Y201" s="154"/>
      <c r="Z201" s="154"/>
      <c r="AA201" s="154"/>
      <c r="AB201" s="154"/>
      <c r="AC201" s="154"/>
      <c r="AD201" s="154"/>
      <c r="AE201" s="154"/>
      <c r="AF201" s="154"/>
      <c r="AG201" s="154"/>
      <c r="AH201" s="154"/>
      <c r="AI201" s="154"/>
      <c r="AJ201" s="154"/>
      <c r="AK201" s="154"/>
      <c r="AL201" s="154"/>
      <c r="AM201" s="154"/>
      <c r="AN201" s="154"/>
      <c r="AO201" s="154"/>
      <c r="AP201" s="154"/>
      <c r="AQ201" s="154"/>
      <c r="AR201" s="154"/>
      <c r="AS201" s="154"/>
      <c r="AT201" s="154"/>
      <c r="AU201" s="154"/>
      <c r="AV201" s="154"/>
    </row>
    <row r="202" spans="17:48">
      <c r="Q202" s="20"/>
      <c r="R202" s="20"/>
      <c r="V202" s="154"/>
      <c r="W202" s="154"/>
      <c r="X202" s="154"/>
      <c r="Y202" s="154"/>
      <c r="Z202" s="154"/>
      <c r="AA202" s="154"/>
      <c r="AB202" s="154"/>
      <c r="AC202" s="154"/>
      <c r="AD202" s="154"/>
      <c r="AE202" s="154"/>
      <c r="AF202" s="154"/>
      <c r="AG202" s="154"/>
      <c r="AH202" s="154"/>
      <c r="AI202" s="154"/>
      <c r="AJ202" s="154"/>
      <c r="AK202" s="154"/>
      <c r="AL202" s="154"/>
      <c r="AM202" s="154"/>
      <c r="AN202" s="154"/>
      <c r="AO202" s="154"/>
      <c r="AP202" s="154"/>
      <c r="AQ202" s="154"/>
      <c r="AR202" s="154"/>
      <c r="AS202" s="154"/>
      <c r="AT202" s="154"/>
      <c r="AU202" s="154"/>
      <c r="AV202" s="154"/>
    </row>
    <row r="203" spans="17:48">
      <c r="Q203" s="20"/>
      <c r="R203" s="20"/>
      <c r="V203" s="154"/>
      <c r="W203" s="154"/>
      <c r="X203" s="154"/>
      <c r="Y203" s="154"/>
      <c r="Z203" s="154"/>
      <c r="AA203" s="154"/>
      <c r="AB203" s="154"/>
      <c r="AC203" s="154"/>
      <c r="AD203" s="154"/>
      <c r="AE203" s="154"/>
      <c r="AF203" s="154"/>
      <c r="AG203" s="154"/>
      <c r="AH203" s="154"/>
      <c r="AI203" s="154"/>
      <c r="AJ203" s="154"/>
      <c r="AK203" s="154"/>
      <c r="AL203" s="154"/>
      <c r="AM203" s="154"/>
      <c r="AN203" s="154"/>
      <c r="AO203" s="154"/>
      <c r="AP203" s="154"/>
      <c r="AQ203" s="154"/>
      <c r="AR203" s="154"/>
      <c r="AS203" s="154"/>
      <c r="AT203" s="154"/>
      <c r="AU203" s="154"/>
      <c r="AV203" s="154"/>
    </row>
    <row r="204" spans="17:48">
      <c r="Q204" s="20"/>
      <c r="R204" s="20"/>
      <c r="V204" s="154"/>
      <c r="W204" s="154"/>
      <c r="X204" s="154"/>
      <c r="Y204" s="154"/>
      <c r="Z204" s="154"/>
      <c r="AA204" s="154"/>
      <c r="AB204" s="154"/>
      <c r="AC204" s="154"/>
      <c r="AD204" s="154"/>
      <c r="AE204" s="154"/>
      <c r="AF204" s="154"/>
      <c r="AG204" s="154"/>
      <c r="AH204" s="154"/>
      <c r="AI204" s="154"/>
      <c r="AJ204" s="154"/>
      <c r="AK204" s="154"/>
      <c r="AL204" s="154"/>
      <c r="AM204" s="154"/>
      <c r="AN204" s="154"/>
      <c r="AO204" s="154"/>
      <c r="AP204" s="154"/>
      <c r="AQ204" s="154"/>
      <c r="AR204" s="154"/>
      <c r="AS204" s="154"/>
      <c r="AT204" s="154"/>
      <c r="AU204" s="154"/>
      <c r="AV204" s="154"/>
    </row>
    <row r="205" spans="17:48">
      <c r="Q205" s="20"/>
      <c r="R205" s="20"/>
      <c r="V205" s="154"/>
      <c r="W205" s="154"/>
      <c r="X205" s="154"/>
      <c r="Y205" s="154"/>
      <c r="Z205" s="154"/>
      <c r="AA205" s="154"/>
      <c r="AB205" s="154"/>
      <c r="AC205" s="154"/>
      <c r="AD205" s="154"/>
      <c r="AE205" s="154"/>
      <c r="AF205" s="154"/>
      <c r="AG205" s="154"/>
      <c r="AH205" s="154"/>
      <c r="AI205" s="154"/>
      <c r="AJ205" s="154"/>
      <c r="AK205" s="154"/>
      <c r="AL205" s="154"/>
      <c r="AM205" s="154"/>
      <c r="AN205" s="154"/>
      <c r="AO205" s="154"/>
      <c r="AP205" s="154"/>
      <c r="AQ205" s="154"/>
      <c r="AR205" s="154"/>
      <c r="AS205" s="154"/>
      <c r="AT205" s="154"/>
      <c r="AU205" s="154"/>
      <c r="AV205" s="154"/>
    </row>
    <row r="206" spans="17:48">
      <c r="Q206" s="20"/>
      <c r="R206" s="20"/>
      <c r="V206" s="154"/>
      <c r="W206" s="154"/>
      <c r="X206" s="154"/>
      <c r="Y206" s="154"/>
      <c r="Z206" s="154"/>
      <c r="AA206" s="154"/>
      <c r="AB206" s="154"/>
      <c r="AC206" s="154"/>
      <c r="AD206" s="154"/>
      <c r="AE206" s="154"/>
      <c r="AF206" s="154"/>
      <c r="AG206" s="154"/>
      <c r="AH206" s="154"/>
      <c r="AI206" s="154"/>
      <c r="AJ206" s="154"/>
      <c r="AK206" s="154"/>
      <c r="AL206" s="154"/>
      <c r="AM206" s="154"/>
      <c r="AN206" s="154"/>
      <c r="AO206" s="154"/>
      <c r="AP206" s="154"/>
      <c r="AQ206" s="154"/>
      <c r="AR206" s="154"/>
      <c r="AS206" s="154"/>
      <c r="AT206" s="154"/>
      <c r="AU206" s="154"/>
      <c r="AV206" s="154"/>
    </row>
    <row r="207" spans="17:48">
      <c r="Q207" s="20"/>
      <c r="R207" s="20"/>
      <c r="V207" s="154"/>
      <c r="W207" s="154"/>
      <c r="X207" s="154"/>
      <c r="Y207" s="154"/>
      <c r="Z207" s="154"/>
      <c r="AA207" s="154"/>
      <c r="AB207" s="154"/>
      <c r="AC207" s="154"/>
      <c r="AD207" s="154"/>
      <c r="AE207" s="154"/>
      <c r="AF207" s="154"/>
      <c r="AG207" s="154"/>
      <c r="AH207" s="154"/>
      <c r="AI207" s="154"/>
      <c r="AJ207" s="154"/>
      <c r="AK207" s="154"/>
      <c r="AL207" s="154"/>
      <c r="AM207" s="154"/>
      <c r="AN207" s="154"/>
      <c r="AO207" s="154"/>
      <c r="AP207" s="154"/>
      <c r="AQ207" s="154"/>
      <c r="AR207" s="154"/>
      <c r="AS207" s="154"/>
      <c r="AT207" s="154"/>
      <c r="AU207" s="154"/>
      <c r="AV207" s="154"/>
    </row>
    <row r="208" spans="17:48">
      <c r="Q208" s="20"/>
      <c r="R208" s="20"/>
      <c r="V208" s="154"/>
      <c r="W208" s="154"/>
      <c r="X208" s="154"/>
      <c r="Y208" s="154"/>
      <c r="Z208" s="154"/>
      <c r="AA208" s="154"/>
      <c r="AB208" s="154"/>
      <c r="AC208" s="154"/>
      <c r="AD208" s="154"/>
      <c r="AE208" s="154"/>
      <c r="AF208" s="154"/>
      <c r="AG208" s="154"/>
      <c r="AH208" s="154"/>
      <c r="AI208" s="154"/>
      <c r="AJ208" s="154"/>
      <c r="AK208" s="154"/>
      <c r="AL208" s="154"/>
      <c r="AM208" s="154"/>
      <c r="AN208" s="154"/>
      <c r="AO208" s="154"/>
      <c r="AP208" s="154"/>
      <c r="AQ208" s="154"/>
      <c r="AR208" s="154"/>
      <c r="AS208" s="154"/>
      <c r="AT208" s="154"/>
      <c r="AU208" s="154"/>
      <c r="AV208" s="154"/>
    </row>
    <row r="209" spans="17:48">
      <c r="Q209" s="20"/>
      <c r="R209" s="20"/>
      <c r="V209" s="154"/>
      <c r="W209" s="154"/>
      <c r="X209" s="154"/>
      <c r="Y209" s="154"/>
      <c r="Z209" s="154"/>
      <c r="AA209" s="154"/>
      <c r="AB209" s="154"/>
      <c r="AC209" s="154"/>
      <c r="AD209" s="154"/>
      <c r="AE209" s="154"/>
      <c r="AF209" s="154"/>
      <c r="AG209" s="154"/>
      <c r="AH209" s="154"/>
      <c r="AI209" s="154"/>
      <c r="AJ209" s="154"/>
      <c r="AK209" s="154"/>
      <c r="AL209" s="154"/>
      <c r="AM209" s="154"/>
      <c r="AN209" s="154"/>
      <c r="AO209" s="154"/>
      <c r="AP209" s="154"/>
      <c r="AQ209" s="154"/>
      <c r="AR209" s="154"/>
      <c r="AS209" s="154"/>
      <c r="AT209" s="154"/>
      <c r="AU209" s="154"/>
      <c r="AV209" s="154"/>
    </row>
    <row r="210" spans="17:48">
      <c r="Q210" s="20"/>
      <c r="R210" s="20"/>
      <c r="V210" s="154"/>
      <c r="W210" s="154"/>
      <c r="X210" s="154"/>
      <c r="Y210" s="154"/>
      <c r="Z210" s="154"/>
      <c r="AA210" s="154"/>
      <c r="AB210" s="154"/>
      <c r="AC210" s="154"/>
      <c r="AD210" s="154"/>
      <c r="AE210" s="154"/>
      <c r="AF210" s="154"/>
      <c r="AG210" s="154"/>
      <c r="AH210" s="154"/>
      <c r="AI210" s="154"/>
      <c r="AJ210" s="154"/>
      <c r="AK210" s="154"/>
      <c r="AL210" s="154"/>
      <c r="AM210" s="154"/>
      <c r="AN210" s="154"/>
      <c r="AO210" s="154"/>
      <c r="AP210" s="154"/>
      <c r="AQ210" s="154"/>
      <c r="AR210" s="154"/>
      <c r="AS210" s="154"/>
      <c r="AT210" s="154"/>
      <c r="AU210" s="154"/>
      <c r="AV210" s="154"/>
    </row>
    <row r="211" spans="17:48">
      <c r="Q211" s="20"/>
      <c r="R211" s="20"/>
      <c r="V211" s="154"/>
      <c r="W211" s="154"/>
      <c r="X211" s="154"/>
      <c r="Y211" s="154"/>
      <c r="Z211" s="154"/>
      <c r="AA211" s="154"/>
      <c r="AB211" s="154"/>
      <c r="AC211" s="154"/>
      <c r="AD211" s="154"/>
      <c r="AE211" s="154"/>
      <c r="AF211" s="154"/>
      <c r="AG211" s="154"/>
      <c r="AH211" s="154"/>
      <c r="AI211" s="154"/>
      <c r="AJ211" s="154"/>
      <c r="AK211" s="154"/>
      <c r="AL211" s="154"/>
      <c r="AM211" s="154"/>
      <c r="AN211" s="154"/>
      <c r="AO211" s="154"/>
      <c r="AP211" s="154"/>
      <c r="AQ211" s="154"/>
      <c r="AR211" s="154"/>
      <c r="AS211" s="154"/>
      <c r="AT211" s="154"/>
      <c r="AU211" s="154"/>
      <c r="AV211" s="154"/>
    </row>
    <row r="212" spans="17:48">
      <c r="Q212" s="20"/>
      <c r="R212" s="20"/>
      <c r="V212" s="154"/>
      <c r="W212" s="154"/>
      <c r="X212" s="154"/>
      <c r="Y212" s="154"/>
      <c r="Z212" s="154"/>
      <c r="AA212" s="154"/>
      <c r="AB212" s="154"/>
      <c r="AC212" s="154"/>
      <c r="AD212" s="154"/>
      <c r="AE212" s="154"/>
      <c r="AF212" s="154"/>
      <c r="AG212" s="154"/>
      <c r="AH212" s="154"/>
      <c r="AI212" s="154"/>
      <c r="AJ212" s="154"/>
      <c r="AK212" s="154"/>
      <c r="AL212" s="154"/>
      <c r="AM212" s="154"/>
      <c r="AN212" s="154"/>
      <c r="AO212" s="154"/>
      <c r="AP212" s="154"/>
      <c r="AQ212" s="154"/>
      <c r="AR212" s="154"/>
      <c r="AS212" s="154"/>
      <c r="AT212" s="154"/>
      <c r="AU212" s="154"/>
      <c r="AV212" s="154"/>
    </row>
    <row r="213" spans="17:48">
      <c r="Q213" s="20"/>
      <c r="R213" s="20"/>
      <c r="V213" s="154"/>
      <c r="W213" s="154"/>
      <c r="X213" s="154"/>
      <c r="Y213" s="154"/>
      <c r="Z213" s="154"/>
      <c r="AA213" s="154"/>
      <c r="AB213" s="154"/>
      <c r="AC213" s="154"/>
      <c r="AD213" s="154"/>
      <c r="AE213" s="154"/>
      <c r="AF213" s="154"/>
      <c r="AG213" s="154"/>
      <c r="AH213" s="154"/>
      <c r="AI213" s="154"/>
      <c r="AJ213" s="154"/>
      <c r="AK213" s="154"/>
      <c r="AL213" s="154"/>
      <c r="AM213" s="154"/>
      <c r="AN213" s="154"/>
      <c r="AO213" s="154"/>
      <c r="AP213" s="154"/>
      <c r="AQ213" s="154"/>
      <c r="AR213" s="154"/>
      <c r="AS213" s="154"/>
      <c r="AT213" s="154"/>
      <c r="AU213" s="154"/>
      <c r="AV213" s="154"/>
    </row>
    <row r="214" spans="17:48">
      <c r="Q214" s="20"/>
      <c r="R214" s="20"/>
      <c r="V214" s="154"/>
      <c r="W214" s="154"/>
      <c r="X214" s="154"/>
      <c r="Y214" s="154"/>
      <c r="Z214" s="154"/>
      <c r="AA214" s="154"/>
      <c r="AB214" s="154"/>
      <c r="AC214" s="154"/>
      <c r="AD214" s="154"/>
      <c r="AE214" s="154"/>
      <c r="AF214" s="154"/>
      <c r="AG214" s="154"/>
      <c r="AH214" s="154"/>
      <c r="AI214" s="154"/>
      <c r="AJ214" s="154"/>
      <c r="AK214" s="154"/>
      <c r="AL214" s="154"/>
      <c r="AM214" s="154"/>
      <c r="AN214" s="154"/>
      <c r="AO214" s="154"/>
      <c r="AP214" s="154"/>
      <c r="AQ214" s="154"/>
      <c r="AR214" s="154"/>
      <c r="AS214" s="154"/>
      <c r="AT214" s="154"/>
      <c r="AU214" s="154"/>
      <c r="AV214" s="154"/>
    </row>
    <row r="215" spans="17:48">
      <c r="Q215" s="20"/>
      <c r="R215" s="20"/>
      <c r="V215" s="154"/>
      <c r="W215" s="154"/>
      <c r="X215" s="154"/>
      <c r="Y215" s="154"/>
      <c r="Z215" s="154"/>
      <c r="AA215" s="154"/>
      <c r="AB215" s="154"/>
      <c r="AC215" s="154"/>
      <c r="AD215" s="154"/>
      <c r="AE215" s="154"/>
      <c r="AF215" s="154"/>
      <c r="AG215" s="154"/>
      <c r="AH215" s="154"/>
      <c r="AI215" s="154"/>
      <c r="AJ215" s="154"/>
      <c r="AK215" s="154"/>
      <c r="AL215" s="154"/>
      <c r="AM215" s="154"/>
      <c r="AN215" s="154"/>
      <c r="AO215" s="154"/>
      <c r="AP215" s="154"/>
      <c r="AQ215" s="154"/>
      <c r="AR215" s="154"/>
      <c r="AS215" s="154"/>
      <c r="AT215" s="154"/>
      <c r="AU215" s="154"/>
      <c r="AV215" s="154"/>
    </row>
    <row r="216" spans="17:48">
      <c r="Q216" s="20"/>
      <c r="R216" s="20"/>
      <c r="V216" s="154"/>
      <c r="W216" s="154"/>
      <c r="X216" s="154"/>
      <c r="Y216" s="154"/>
      <c r="Z216" s="154"/>
      <c r="AA216" s="154"/>
      <c r="AB216" s="154"/>
      <c r="AC216" s="154"/>
      <c r="AD216" s="154"/>
      <c r="AE216" s="154"/>
      <c r="AF216" s="154"/>
      <c r="AG216" s="154"/>
      <c r="AH216" s="154"/>
      <c r="AI216" s="154"/>
      <c r="AJ216" s="154"/>
      <c r="AK216" s="154"/>
      <c r="AL216" s="154"/>
      <c r="AM216" s="154"/>
      <c r="AN216" s="154"/>
      <c r="AO216" s="154"/>
      <c r="AP216" s="154"/>
      <c r="AQ216" s="154"/>
      <c r="AR216" s="154"/>
      <c r="AS216" s="154"/>
      <c r="AT216" s="154"/>
      <c r="AU216" s="154"/>
      <c r="AV216" s="154"/>
    </row>
    <row r="217" spans="17:48">
      <c r="Q217" s="20"/>
      <c r="R217" s="20"/>
      <c r="V217" s="154"/>
      <c r="W217" s="154"/>
      <c r="X217" s="154"/>
      <c r="Y217" s="154"/>
      <c r="Z217" s="154"/>
      <c r="AA217" s="154"/>
      <c r="AB217" s="154"/>
      <c r="AC217" s="154"/>
      <c r="AD217" s="154"/>
      <c r="AE217" s="154"/>
      <c r="AF217" s="154"/>
      <c r="AG217" s="154"/>
      <c r="AH217" s="154"/>
      <c r="AI217" s="154"/>
      <c r="AJ217" s="154"/>
      <c r="AK217" s="154"/>
      <c r="AL217" s="154"/>
      <c r="AM217" s="154"/>
      <c r="AN217" s="154"/>
      <c r="AO217" s="154"/>
      <c r="AP217" s="154"/>
      <c r="AQ217" s="154"/>
      <c r="AR217" s="154"/>
      <c r="AS217" s="154"/>
      <c r="AT217" s="154"/>
      <c r="AU217" s="154"/>
      <c r="AV217" s="154"/>
    </row>
  </sheetData>
  <mergeCells count="98">
    <mergeCell ref="N4:P5"/>
    <mergeCell ref="D23:M23"/>
    <mergeCell ref="A1:M1"/>
    <mergeCell ref="A3:B3"/>
    <mergeCell ref="C3:M3"/>
    <mergeCell ref="A4:C4"/>
    <mergeCell ref="D4:M5"/>
    <mergeCell ref="A5:C5"/>
    <mergeCell ref="B8:B10"/>
    <mergeCell ref="B18:B19"/>
    <mergeCell ref="A23:C23"/>
    <mergeCell ref="B15:B16"/>
    <mergeCell ref="B11:B12"/>
    <mergeCell ref="D14:D16"/>
    <mergeCell ref="M14:M16"/>
    <mergeCell ref="D8:D12"/>
    <mergeCell ref="D49:M50"/>
    <mergeCell ref="A50:C50"/>
    <mergeCell ref="A48:B48"/>
    <mergeCell ref="C48:M48"/>
    <mergeCell ref="A41:A46"/>
    <mergeCell ref="B41:B46"/>
    <mergeCell ref="A49:C49"/>
    <mergeCell ref="A55:B55"/>
    <mergeCell ref="C55:M55"/>
    <mergeCell ref="D56:M57"/>
    <mergeCell ref="A57:C57"/>
    <mergeCell ref="A59:A61"/>
    <mergeCell ref="A56:C56"/>
    <mergeCell ref="D73:M74"/>
    <mergeCell ref="A74:C74"/>
    <mergeCell ref="A76:A79"/>
    <mergeCell ref="B76:B78"/>
    <mergeCell ref="B59:B61"/>
    <mergeCell ref="B62:B63"/>
    <mergeCell ref="B64:B67"/>
    <mergeCell ref="A72:B72"/>
    <mergeCell ref="C72:M72"/>
    <mergeCell ref="A64:A67"/>
    <mergeCell ref="A62:A63"/>
    <mergeCell ref="A68:A70"/>
    <mergeCell ref="A73:C73"/>
    <mergeCell ref="A111:B111"/>
    <mergeCell ref="C111:M111"/>
    <mergeCell ref="D90:M91"/>
    <mergeCell ref="B93:B100"/>
    <mergeCell ref="A81:B81"/>
    <mergeCell ref="C81:M81"/>
    <mergeCell ref="D82:M83"/>
    <mergeCell ref="A83:C83"/>
    <mergeCell ref="A82:C82"/>
    <mergeCell ref="A33:C33"/>
    <mergeCell ref="A36:A40"/>
    <mergeCell ref="B36:B40"/>
    <mergeCell ref="A32:B32"/>
    <mergeCell ref="C32:M32"/>
    <mergeCell ref="D33:M34"/>
    <mergeCell ref="A34:C34"/>
    <mergeCell ref="A24:C24"/>
    <mergeCell ref="D24:M25"/>
    <mergeCell ref="A25:C25"/>
    <mergeCell ref="A27:A30"/>
    <mergeCell ref="B27:B30"/>
    <mergeCell ref="A132:A136"/>
    <mergeCell ref="A112:C112"/>
    <mergeCell ref="A90:C90"/>
    <mergeCell ref="A91:C91"/>
    <mergeCell ref="A85:A87"/>
    <mergeCell ref="B101:B108"/>
    <mergeCell ref="A120:A124"/>
    <mergeCell ref="A125:B125"/>
    <mergeCell ref="A126:B126"/>
    <mergeCell ref="A127:A131"/>
    <mergeCell ref="A89:B89"/>
    <mergeCell ref="C89:M89"/>
    <mergeCell ref="D112:M113"/>
    <mergeCell ref="A113:C113"/>
    <mergeCell ref="A115:A119"/>
    <mergeCell ref="A110:B110"/>
    <mergeCell ref="M8:M12"/>
    <mergeCell ref="E14:E16"/>
    <mergeCell ref="F14:F16"/>
    <mergeCell ref="G14:G16"/>
    <mergeCell ref="H14:H16"/>
    <mergeCell ref="I14:I16"/>
    <mergeCell ref="E8:E12"/>
    <mergeCell ref="F8:F12"/>
    <mergeCell ref="G8:G12"/>
    <mergeCell ref="H8:H12"/>
    <mergeCell ref="I8:I12"/>
    <mergeCell ref="A7:A12"/>
    <mergeCell ref="A13:A16"/>
    <mergeCell ref="J14:J16"/>
    <mergeCell ref="K14:K16"/>
    <mergeCell ref="L14:L16"/>
    <mergeCell ref="J8:J12"/>
    <mergeCell ref="K8:K12"/>
    <mergeCell ref="L8:L12"/>
  </mergeCells>
  <phoneticPr fontId="30"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5" tint="0.79998168889431442"/>
  </sheetPr>
  <dimension ref="A1:M64"/>
  <sheetViews>
    <sheetView zoomScale="70" zoomScaleNormal="70" workbookViewId="0">
      <selection activeCell="S31" sqref="S31"/>
    </sheetView>
  </sheetViews>
  <sheetFormatPr baseColWidth="10" defaultColWidth="10.81640625" defaultRowHeight="14.5"/>
  <cols>
    <col min="1" max="1" width="14.1796875" customWidth="1"/>
    <col min="2" max="2" width="41.26953125" customWidth="1"/>
    <col min="3" max="3" width="8.1796875" customWidth="1"/>
    <col min="4" max="4" width="26.54296875" customWidth="1"/>
    <col min="5" max="5" width="5.81640625" customWidth="1"/>
    <col min="6" max="6" width="14.1796875" customWidth="1"/>
    <col min="7" max="7" width="17.1796875" style="243" bestFit="1" customWidth="1"/>
  </cols>
  <sheetData>
    <row r="1" spans="1:7" ht="15.5">
      <c r="A1" s="244"/>
      <c r="B1" s="244"/>
      <c r="C1" s="244"/>
      <c r="D1" s="244"/>
      <c r="E1" s="244"/>
      <c r="F1" s="244"/>
      <c r="G1" s="244"/>
    </row>
    <row r="2" spans="1:7">
      <c r="G2"/>
    </row>
    <row r="3" spans="1:7" ht="15.5">
      <c r="A3" s="244"/>
    </row>
    <row r="4" spans="1:7">
      <c r="A4" s="242"/>
    </row>
    <row r="5" spans="1:7">
      <c r="A5" s="250"/>
    </row>
    <row r="6" spans="1:7">
      <c r="A6" s="242"/>
    </row>
    <row r="7" spans="1:7">
      <c r="A7" s="242"/>
    </row>
    <row r="8" spans="1:7">
      <c r="A8" s="242"/>
    </row>
    <row r="9" spans="1:7">
      <c r="A9" s="242"/>
    </row>
    <row r="10" spans="1:7">
      <c r="A10" s="242"/>
    </row>
    <row r="11" spans="1:7">
      <c r="A11" s="242"/>
    </row>
    <row r="12" spans="1:7">
      <c r="A12" s="242"/>
    </row>
    <row r="13" spans="1:7">
      <c r="A13" s="242"/>
    </row>
    <row r="14" spans="1:7">
      <c r="A14" s="242"/>
    </row>
    <row r="15" spans="1:7">
      <c r="A15" s="242"/>
    </row>
    <row r="16" spans="1:7">
      <c r="A16" s="242"/>
    </row>
    <row r="17" spans="1:1">
      <c r="A17" s="242"/>
    </row>
    <row r="18" spans="1:1">
      <c r="A18" s="242"/>
    </row>
    <row r="19" spans="1:1">
      <c r="A19" s="242"/>
    </row>
    <row r="20" spans="1:1">
      <c r="A20" s="242"/>
    </row>
    <row r="21" spans="1:1">
      <c r="A21" s="242"/>
    </row>
    <row r="22" spans="1:1">
      <c r="A22" s="242"/>
    </row>
    <row r="23" spans="1:1">
      <c r="A23" s="242"/>
    </row>
    <row r="24" spans="1:1">
      <c r="A24" s="242"/>
    </row>
    <row r="25" spans="1:1">
      <c r="A25" s="242"/>
    </row>
    <row r="26" spans="1:1">
      <c r="A26" s="242"/>
    </row>
    <row r="27" spans="1:1">
      <c r="A27" s="242"/>
    </row>
    <row r="28" spans="1:1">
      <c r="A28" s="242"/>
    </row>
    <row r="29" spans="1:1">
      <c r="A29" s="242"/>
    </row>
    <row r="30" spans="1:1">
      <c r="A30" s="242"/>
    </row>
    <row r="31" spans="1:1">
      <c r="A31" s="242"/>
    </row>
    <row r="32" spans="1:1">
      <c r="A32" s="242"/>
    </row>
    <row r="33" spans="1:13">
      <c r="A33" s="242"/>
    </row>
    <row r="34" spans="1:13">
      <c r="G34"/>
    </row>
    <row r="35" spans="1:13">
      <c r="G35"/>
    </row>
    <row r="36" spans="1:13" ht="15.5">
      <c r="A36" s="244"/>
      <c r="B36" s="244"/>
      <c r="C36" s="244"/>
      <c r="D36" s="244"/>
      <c r="E36" s="244"/>
      <c r="F36" s="244"/>
      <c r="G36" s="245"/>
    </row>
    <row r="37" spans="1:13">
      <c r="A37" s="247"/>
      <c r="B37" s="246"/>
      <c r="C37" s="247"/>
      <c r="D37" s="247"/>
      <c r="E37" s="247"/>
      <c r="F37" s="247"/>
      <c r="G37" s="247"/>
      <c r="H37" s="247"/>
      <c r="I37" s="247"/>
      <c r="J37" s="247"/>
      <c r="K37" s="247"/>
      <c r="L37" s="247"/>
      <c r="M37" s="247"/>
    </row>
    <row r="38" spans="1:13">
      <c r="A38" s="247"/>
      <c r="B38" s="246"/>
      <c r="C38" s="247"/>
      <c r="D38" s="247"/>
      <c r="E38" s="247"/>
      <c r="F38" s="247"/>
      <c r="G38" s="247"/>
      <c r="H38" s="247"/>
    </row>
    <row r="39" spans="1:13">
      <c r="B39" s="246"/>
      <c r="C39" s="247"/>
      <c r="D39" s="247"/>
      <c r="E39" s="247"/>
      <c r="F39" s="247"/>
      <c r="G39" s="248"/>
      <c r="H39" s="247"/>
      <c r="I39" s="247"/>
      <c r="J39" s="247"/>
      <c r="K39" s="247"/>
      <c r="L39" s="247"/>
      <c r="M39" s="247"/>
    </row>
    <row r="40" spans="1:13">
      <c r="B40" s="246"/>
      <c r="C40" s="247"/>
      <c r="D40" s="247"/>
      <c r="E40" s="247"/>
      <c r="F40" s="247"/>
      <c r="G40" s="248"/>
      <c r="H40" s="247"/>
      <c r="I40" s="247"/>
      <c r="J40" s="247"/>
      <c r="K40" s="247"/>
      <c r="L40" s="247"/>
      <c r="M40" s="247"/>
    </row>
    <row r="41" spans="1:13">
      <c r="A41" s="247"/>
      <c r="B41" s="246"/>
      <c r="C41" s="247"/>
      <c r="D41" s="247"/>
      <c r="E41" s="247"/>
      <c r="F41" s="247"/>
      <c r="G41" s="248"/>
      <c r="H41" s="247"/>
      <c r="I41" s="247"/>
      <c r="J41" s="247"/>
      <c r="K41" s="247"/>
      <c r="L41" s="247"/>
      <c r="M41" s="247"/>
    </row>
    <row r="42" spans="1:13">
      <c r="B42" s="246"/>
      <c r="C42" s="247"/>
      <c r="D42" s="247"/>
      <c r="E42" s="247"/>
      <c r="F42" s="247"/>
      <c r="G42" s="248"/>
      <c r="H42" s="247"/>
      <c r="I42" s="247"/>
      <c r="J42" s="247"/>
      <c r="K42" s="247"/>
      <c r="L42" s="247"/>
      <c r="M42" s="247"/>
    </row>
    <row r="43" spans="1:13">
      <c r="B43" s="246"/>
      <c r="C43" s="247"/>
      <c r="D43" s="247"/>
      <c r="E43" s="247"/>
      <c r="F43" s="247"/>
      <c r="G43" s="248"/>
      <c r="H43" s="247"/>
      <c r="I43" s="247"/>
      <c r="J43" s="247"/>
      <c r="K43" s="247"/>
      <c r="L43" s="247"/>
      <c r="M43" s="247"/>
    </row>
    <row r="44" spans="1:13">
      <c r="A44" s="249"/>
      <c r="B44" s="246"/>
      <c r="C44" s="247"/>
      <c r="D44" s="247"/>
      <c r="E44" s="247"/>
      <c r="F44" s="247"/>
      <c r="G44" s="248"/>
      <c r="H44" s="247"/>
      <c r="I44" s="247"/>
      <c r="J44" s="247"/>
      <c r="K44" s="247"/>
      <c r="L44" s="247"/>
      <c r="M44" s="247"/>
    </row>
    <row r="45" spans="1:13">
      <c r="A45" s="251"/>
      <c r="B45" s="246"/>
      <c r="C45" s="247"/>
      <c r="D45" s="247"/>
      <c r="E45" s="247"/>
      <c r="F45" s="247"/>
      <c r="G45" s="248"/>
      <c r="H45" s="247"/>
      <c r="I45" s="247"/>
      <c r="J45" s="247"/>
      <c r="K45" s="247"/>
      <c r="L45" s="247"/>
      <c r="M45" s="247"/>
    </row>
    <row r="46" spans="1:13">
      <c r="B46" s="246"/>
      <c r="C46" s="247"/>
      <c r="D46" s="247"/>
      <c r="E46" s="247"/>
      <c r="F46" s="247"/>
      <c r="G46" s="248"/>
      <c r="H46" s="247"/>
      <c r="I46" s="247"/>
      <c r="J46" s="247"/>
      <c r="K46" s="247"/>
      <c r="L46" s="247"/>
      <c r="M46" s="247"/>
    </row>
    <row r="47" spans="1:13">
      <c r="B47" s="246"/>
      <c r="C47" s="247"/>
      <c r="D47" s="247"/>
      <c r="E47" s="247"/>
      <c r="F47" s="247"/>
      <c r="G47" s="248"/>
      <c r="H47" s="247"/>
      <c r="I47" s="247"/>
      <c r="J47" s="247"/>
      <c r="K47" s="247"/>
      <c r="L47" s="247"/>
      <c r="M47" s="247"/>
    </row>
    <row r="48" spans="1:13">
      <c r="A48" s="247"/>
      <c r="B48" s="246"/>
      <c r="C48" s="247"/>
      <c r="D48" s="247"/>
      <c r="E48" s="247"/>
      <c r="F48" s="247"/>
      <c r="G48" s="248"/>
      <c r="H48" s="247"/>
      <c r="I48" s="247"/>
      <c r="J48" s="247"/>
      <c r="K48" s="247"/>
      <c r="L48" s="247"/>
      <c r="M48" s="247"/>
    </row>
    <row r="49" spans="1:13">
      <c r="B49" s="246"/>
      <c r="C49" s="247"/>
      <c r="D49" s="247"/>
      <c r="E49" s="247"/>
      <c r="F49" s="247"/>
      <c r="G49" s="248"/>
      <c r="H49" s="247"/>
      <c r="I49" s="247"/>
      <c r="J49" s="247"/>
      <c r="K49" s="247"/>
      <c r="L49" s="247"/>
      <c r="M49" s="247"/>
    </row>
    <row r="50" spans="1:13">
      <c r="B50" s="246"/>
      <c r="C50" s="247"/>
      <c r="D50" s="247"/>
      <c r="E50" s="247"/>
      <c r="F50" s="247"/>
      <c r="G50" s="248"/>
      <c r="H50" s="247"/>
      <c r="I50" s="247"/>
      <c r="J50" s="247"/>
      <c r="K50" s="247"/>
      <c r="L50" s="247"/>
      <c r="M50" s="247"/>
    </row>
    <row r="51" spans="1:13">
      <c r="A51" s="247"/>
      <c r="B51" s="246"/>
      <c r="C51" s="247"/>
      <c r="D51" s="247"/>
      <c r="E51" s="247"/>
      <c r="F51" s="247"/>
      <c r="G51" s="248"/>
      <c r="H51" s="247"/>
      <c r="I51" s="247"/>
      <c r="J51" s="247"/>
      <c r="K51" s="247"/>
      <c r="L51" s="247"/>
      <c r="M51" s="247"/>
    </row>
    <row r="52" spans="1:13">
      <c r="B52" s="246"/>
      <c r="C52" s="247"/>
      <c r="D52" s="247"/>
      <c r="E52" s="247"/>
      <c r="F52" s="247"/>
      <c r="G52" s="248"/>
      <c r="H52" s="247"/>
      <c r="I52" s="247"/>
      <c r="J52" s="247"/>
      <c r="K52" s="247"/>
      <c r="L52" s="247"/>
      <c r="M52" s="247"/>
    </row>
    <row r="53" spans="1:13">
      <c r="B53" s="246"/>
      <c r="C53" s="247"/>
      <c r="D53" s="247"/>
      <c r="E53" s="247"/>
      <c r="F53" s="247"/>
      <c r="G53" s="248"/>
      <c r="H53" s="247"/>
      <c r="I53" s="247"/>
      <c r="J53" s="247"/>
      <c r="K53" s="247"/>
      <c r="L53" s="247"/>
      <c r="M53" s="247"/>
    </row>
    <row r="54" spans="1:13">
      <c r="A54" s="247"/>
      <c r="B54" s="246"/>
      <c r="C54" s="247"/>
      <c r="D54" s="247"/>
      <c r="E54" s="247"/>
      <c r="F54" s="247"/>
      <c r="G54" s="248"/>
      <c r="H54" s="247"/>
      <c r="I54" s="247"/>
      <c r="J54" s="247"/>
      <c r="K54" s="247"/>
      <c r="L54" s="247"/>
      <c r="M54" s="247"/>
    </row>
    <row r="55" spans="1:13">
      <c r="B55" s="246"/>
      <c r="C55" s="247"/>
      <c r="D55" s="247"/>
      <c r="E55" s="247"/>
      <c r="F55" s="247"/>
      <c r="G55" s="248"/>
      <c r="H55" s="247"/>
      <c r="I55" s="247"/>
      <c r="J55" s="247"/>
      <c r="K55" s="247"/>
      <c r="L55" s="247"/>
      <c r="M55" s="247"/>
    </row>
    <row r="56" spans="1:13">
      <c r="B56" s="246"/>
      <c r="C56" s="247"/>
      <c r="D56" s="247"/>
      <c r="E56" s="247"/>
      <c r="F56" s="247"/>
      <c r="G56" s="248"/>
      <c r="H56" s="247"/>
      <c r="I56" s="247"/>
      <c r="J56" s="247"/>
      <c r="K56" s="247"/>
      <c r="L56" s="247"/>
    </row>
    <row r="59" spans="1:13">
      <c r="A59" s="249"/>
    </row>
    <row r="60" spans="1:13">
      <c r="A60" s="242"/>
    </row>
    <row r="61" spans="1:13">
      <c r="A61" s="242"/>
    </row>
    <row r="62" spans="1:13">
      <c r="A62" s="242"/>
    </row>
    <row r="63" spans="1:13">
      <c r="A63" s="242"/>
    </row>
    <row r="64" spans="1:13">
      <c r="A64" s="242"/>
    </row>
  </sheetData>
  <pageMargins left="0.7" right="0.7" top="0.78740157499999996" bottom="0.78740157499999996" header="0.3" footer="0.3"/>
  <pageSetup paperSize="9" orientation="portrait" horizontalDpi="300" verticalDpi="300"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79998168889431442"/>
  </sheetPr>
  <dimension ref="A2:E52"/>
  <sheetViews>
    <sheetView workbookViewId="0">
      <selection activeCell="F1" sqref="F1:F1048576"/>
    </sheetView>
  </sheetViews>
  <sheetFormatPr baseColWidth="10" defaultColWidth="8.7265625" defaultRowHeight="12.5"/>
  <cols>
    <col min="1" max="1" width="8.7265625" style="157"/>
    <col min="2" max="2" width="15.453125" style="157" bestFit="1" customWidth="1"/>
    <col min="3" max="3" width="30.26953125" style="157" customWidth="1"/>
    <col min="4" max="4" width="41" style="157" customWidth="1"/>
    <col min="5" max="5" width="61.54296875" style="157" customWidth="1"/>
    <col min="6" max="16384" width="8.7265625" style="157"/>
  </cols>
  <sheetData>
    <row r="2" spans="1:5" ht="13">
      <c r="A2" s="549" t="s">
        <v>384</v>
      </c>
      <c r="B2" s="549"/>
      <c r="C2" s="156" t="s">
        <v>385</v>
      </c>
      <c r="D2" s="156" t="s">
        <v>386</v>
      </c>
      <c r="E2" s="262" t="s">
        <v>387</v>
      </c>
    </row>
    <row r="3" spans="1:5" ht="50">
      <c r="A3" s="550">
        <v>1</v>
      </c>
      <c r="B3" s="550" t="s">
        <v>388</v>
      </c>
      <c r="C3" s="256" t="s">
        <v>389</v>
      </c>
      <c r="D3" s="256" t="s">
        <v>565</v>
      </c>
      <c r="E3" s="256" t="s">
        <v>567</v>
      </c>
    </row>
    <row r="4" spans="1:5" ht="37.5">
      <c r="A4" s="550"/>
      <c r="B4" s="550"/>
      <c r="C4" s="256" t="s">
        <v>390</v>
      </c>
      <c r="D4" s="256" t="s">
        <v>572</v>
      </c>
      <c r="E4" s="256" t="s">
        <v>566</v>
      </c>
    </row>
    <row r="5" spans="1:5" ht="25">
      <c r="A5" s="550"/>
      <c r="B5" s="550"/>
      <c r="C5" s="256" t="s">
        <v>391</v>
      </c>
      <c r="D5" s="256" t="s">
        <v>573</v>
      </c>
      <c r="E5" s="256" t="s">
        <v>431</v>
      </c>
    </row>
    <row r="6" spans="1:5" ht="75">
      <c r="A6" s="550"/>
      <c r="B6" s="550"/>
      <c r="C6" s="256" t="s">
        <v>392</v>
      </c>
      <c r="D6" s="256" t="s">
        <v>393</v>
      </c>
      <c r="E6" s="256" t="s">
        <v>432</v>
      </c>
    </row>
    <row r="7" spans="1:5" ht="87.5">
      <c r="A7" s="550">
        <v>2</v>
      </c>
      <c r="B7" s="550" t="s">
        <v>394</v>
      </c>
      <c r="C7" s="256" t="s">
        <v>395</v>
      </c>
      <c r="D7" s="256" t="s">
        <v>396</v>
      </c>
      <c r="E7" s="256" t="s">
        <v>433</v>
      </c>
    </row>
    <row r="8" spans="1:5" ht="50">
      <c r="A8" s="550"/>
      <c r="B8" s="550"/>
      <c r="C8" s="256" t="s">
        <v>397</v>
      </c>
      <c r="D8" s="256" t="s">
        <v>398</v>
      </c>
      <c r="E8" s="256" t="s">
        <v>434</v>
      </c>
    </row>
    <row r="9" spans="1:5" ht="62.5">
      <c r="A9" s="550"/>
      <c r="B9" s="550"/>
      <c r="C9" s="256" t="s">
        <v>399</v>
      </c>
      <c r="D9" s="256" t="s">
        <v>400</v>
      </c>
      <c r="E9" s="256" t="s">
        <v>595</v>
      </c>
    </row>
    <row r="10" spans="1:5" ht="75">
      <c r="A10" s="550"/>
      <c r="B10" s="550"/>
      <c r="C10" s="256" t="s">
        <v>401</v>
      </c>
      <c r="D10" s="256" t="s">
        <v>402</v>
      </c>
      <c r="E10" s="256" t="s">
        <v>435</v>
      </c>
    </row>
    <row r="11" spans="1:5" ht="37.5">
      <c r="A11" s="550">
        <v>3</v>
      </c>
      <c r="B11" s="550" t="s">
        <v>403</v>
      </c>
      <c r="C11" s="256" t="s">
        <v>404</v>
      </c>
      <c r="D11" s="256" t="s">
        <v>405</v>
      </c>
      <c r="E11" s="256" t="s">
        <v>436</v>
      </c>
    </row>
    <row r="12" spans="1:5" ht="37.5">
      <c r="A12" s="550"/>
      <c r="B12" s="550"/>
      <c r="C12" s="256" t="s">
        <v>406</v>
      </c>
      <c r="D12" s="256" t="s">
        <v>407</v>
      </c>
      <c r="E12" s="256" t="s">
        <v>408</v>
      </c>
    </row>
    <row r="13" spans="1:5" ht="37.5">
      <c r="A13" s="550"/>
      <c r="B13" s="550"/>
      <c r="C13" s="256" t="s">
        <v>409</v>
      </c>
      <c r="D13" s="256" t="s">
        <v>410</v>
      </c>
      <c r="E13" s="256" t="s">
        <v>411</v>
      </c>
    </row>
    <row r="14" spans="1:5" ht="112.5">
      <c r="A14" s="550">
        <v>4</v>
      </c>
      <c r="B14" s="550" t="s">
        <v>412</v>
      </c>
      <c r="C14" s="256" t="s">
        <v>413</v>
      </c>
      <c r="D14" s="256" t="s">
        <v>437</v>
      </c>
      <c r="E14" s="256" t="s">
        <v>438</v>
      </c>
    </row>
    <row r="15" spans="1:5" ht="87.5">
      <c r="A15" s="550"/>
      <c r="B15" s="550"/>
      <c r="C15" s="256" t="s">
        <v>414</v>
      </c>
      <c r="D15" s="256" t="s">
        <v>415</v>
      </c>
      <c r="E15" s="256" t="s">
        <v>439</v>
      </c>
    </row>
    <row r="16" spans="1:5" ht="50">
      <c r="A16" s="550"/>
      <c r="B16" s="550"/>
      <c r="C16" s="256" t="s">
        <v>416</v>
      </c>
      <c r="D16" s="256" t="s">
        <v>417</v>
      </c>
      <c r="E16" s="256" t="s">
        <v>440</v>
      </c>
    </row>
    <row r="17" spans="1:5" ht="37.5">
      <c r="A17" s="550"/>
      <c r="B17" s="550"/>
      <c r="C17" s="256" t="s">
        <v>418</v>
      </c>
      <c r="D17" s="256" t="s">
        <v>419</v>
      </c>
      <c r="E17" s="256" t="s">
        <v>441</v>
      </c>
    </row>
    <row r="18" spans="1:5" s="158" customFormat="1" ht="87.5">
      <c r="A18" s="550"/>
      <c r="B18" s="550"/>
      <c r="C18" s="256" t="s">
        <v>420</v>
      </c>
      <c r="D18" s="256" t="s">
        <v>421</v>
      </c>
      <c r="E18" s="256" t="s">
        <v>442</v>
      </c>
    </row>
    <row r="19" spans="1:5" ht="37.5">
      <c r="A19" s="550"/>
      <c r="B19" s="550"/>
      <c r="C19" s="256" t="s">
        <v>443</v>
      </c>
      <c r="D19" s="256" t="s">
        <v>422</v>
      </c>
      <c r="E19" s="256" t="s">
        <v>423</v>
      </c>
    </row>
    <row r="20" spans="1:5" ht="37.5">
      <c r="A20" s="550"/>
      <c r="B20" s="550"/>
      <c r="C20" s="256" t="s">
        <v>424</v>
      </c>
      <c r="D20" s="256" t="s">
        <v>425</v>
      </c>
      <c r="E20" s="256" t="s">
        <v>426</v>
      </c>
    </row>
    <row r="21" spans="1:5" ht="37.5">
      <c r="A21" s="550"/>
      <c r="B21" s="550"/>
      <c r="C21" s="256" t="s">
        <v>427</v>
      </c>
      <c r="D21" s="256" t="s">
        <v>428</v>
      </c>
      <c r="E21" s="256" t="s">
        <v>429</v>
      </c>
    </row>
    <row r="22" spans="1:5" ht="62.5">
      <c r="A22" s="550"/>
      <c r="B22" s="550"/>
      <c r="C22" s="256" t="s">
        <v>444</v>
      </c>
      <c r="D22" s="256" t="s">
        <v>445</v>
      </c>
      <c r="E22" s="256" t="s">
        <v>446</v>
      </c>
    </row>
    <row r="23" spans="1:5" ht="37.5">
      <c r="A23" s="550"/>
      <c r="B23" s="550"/>
      <c r="C23" s="256" t="s">
        <v>447</v>
      </c>
      <c r="D23" s="256" t="s">
        <v>430</v>
      </c>
      <c r="E23" s="256" t="s">
        <v>448</v>
      </c>
    </row>
    <row r="26" spans="1:5" ht="13">
      <c r="B26" s="552" t="s">
        <v>472</v>
      </c>
      <c r="C26" s="552"/>
      <c r="D26" s="552"/>
      <c r="E26" s="552"/>
    </row>
    <row r="27" spans="1:5">
      <c r="B27" s="551" t="s">
        <v>449</v>
      </c>
      <c r="C27" s="551"/>
      <c r="D27" s="551"/>
      <c r="E27" s="551"/>
    </row>
    <row r="28" spans="1:5">
      <c r="B28" s="551" t="s">
        <v>450</v>
      </c>
      <c r="C28" s="551"/>
      <c r="D28" s="551"/>
      <c r="E28" s="551"/>
    </row>
    <row r="29" spans="1:5">
      <c r="B29" s="551" t="s">
        <v>451</v>
      </c>
      <c r="C29" s="551"/>
      <c r="D29" s="551"/>
      <c r="E29" s="551"/>
    </row>
    <row r="30" spans="1:5">
      <c r="B30" s="551" t="s">
        <v>452</v>
      </c>
      <c r="C30" s="551"/>
      <c r="D30" s="551"/>
      <c r="E30" s="551"/>
    </row>
    <row r="31" spans="1:5">
      <c r="B31" s="551" t="s">
        <v>453</v>
      </c>
      <c r="C31" s="551"/>
      <c r="D31" s="551"/>
      <c r="E31" s="551"/>
    </row>
    <row r="32" spans="1:5" ht="28.5" customHeight="1">
      <c r="B32" s="553" t="s">
        <v>454</v>
      </c>
      <c r="C32" s="553"/>
      <c r="D32" s="553"/>
      <c r="E32" s="553"/>
    </row>
    <row r="33" spans="2:5">
      <c r="B33" s="553" t="s">
        <v>455</v>
      </c>
      <c r="C33" s="553"/>
      <c r="D33" s="553"/>
      <c r="E33" s="553"/>
    </row>
    <row r="34" spans="2:5" ht="27.65" customHeight="1">
      <c r="B34" s="553" t="s">
        <v>456</v>
      </c>
      <c r="C34" s="553"/>
      <c r="D34" s="553"/>
      <c r="E34" s="553"/>
    </row>
    <row r="35" spans="2:5" ht="29.15" customHeight="1">
      <c r="B35" s="553" t="s">
        <v>457</v>
      </c>
      <c r="C35" s="553"/>
      <c r="D35" s="553"/>
      <c r="E35" s="553"/>
    </row>
    <row r="36" spans="2:5">
      <c r="B36" s="553" t="s">
        <v>458</v>
      </c>
      <c r="C36" s="553"/>
      <c r="D36" s="553"/>
      <c r="E36" s="553"/>
    </row>
    <row r="37" spans="2:5" ht="30" customHeight="1">
      <c r="B37" s="553" t="s">
        <v>459</v>
      </c>
      <c r="C37" s="553"/>
      <c r="D37" s="553"/>
      <c r="E37" s="553"/>
    </row>
    <row r="38" spans="2:5" ht="29.5" customHeight="1">
      <c r="B38" s="553" t="s">
        <v>460</v>
      </c>
      <c r="C38" s="553"/>
      <c r="D38" s="553"/>
      <c r="E38" s="553"/>
    </row>
    <row r="39" spans="2:5">
      <c r="B39" s="551" t="s">
        <v>461</v>
      </c>
      <c r="C39" s="551"/>
      <c r="D39" s="551"/>
      <c r="E39" s="551"/>
    </row>
    <row r="40" spans="2:5">
      <c r="B40" s="551" t="s">
        <v>462</v>
      </c>
      <c r="C40" s="551"/>
      <c r="D40" s="551"/>
      <c r="E40" s="551"/>
    </row>
    <row r="41" spans="2:5">
      <c r="B41" s="551" t="s">
        <v>463</v>
      </c>
      <c r="C41" s="551"/>
      <c r="D41" s="551"/>
      <c r="E41" s="551"/>
    </row>
    <row r="42" spans="2:5" ht="29.15" customHeight="1">
      <c r="B42" s="553" t="s">
        <v>464</v>
      </c>
      <c r="C42" s="553"/>
      <c r="D42" s="553"/>
      <c r="E42" s="553"/>
    </row>
    <row r="43" spans="2:5" ht="32.15" customHeight="1">
      <c r="B43" s="553" t="s">
        <v>465</v>
      </c>
      <c r="C43" s="553"/>
      <c r="D43" s="553"/>
      <c r="E43" s="553"/>
    </row>
    <row r="44" spans="2:5">
      <c r="B44" s="551" t="s">
        <v>466</v>
      </c>
      <c r="C44" s="551"/>
      <c r="D44" s="551"/>
      <c r="E44" s="551"/>
    </row>
    <row r="45" spans="2:5">
      <c r="B45" s="553" t="s">
        <v>467</v>
      </c>
      <c r="C45" s="553"/>
      <c r="D45" s="553"/>
      <c r="E45" s="553"/>
    </row>
    <row r="46" spans="2:5" ht="29.15" customHeight="1">
      <c r="B46" s="553" t="s">
        <v>473</v>
      </c>
      <c r="C46" s="553"/>
      <c r="D46" s="553"/>
      <c r="E46" s="553"/>
    </row>
    <row r="47" spans="2:5" ht="29.5" customHeight="1">
      <c r="B47" s="553" t="s">
        <v>468</v>
      </c>
      <c r="C47" s="553"/>
      <c r="D47" s="553"/>
      <c r="E47" s="553"/>
    </row>
    <row r="48" spans="2:5" ht="25" customHeight="1">
      <c r="B48" s="553" t="s">
        <v>469</v>
      </c>
      <c r="C48" s="553"/>
      <c r="D48" s="553"/>
      <c r="E48" s="553"/>
    </row>
    <row r="49" spans="2:5">
      <c r="B49" s="553" t="s">
        <v>470</v>
      </c>
      <c r="C49" s="553"/>
      <c r="D49" s="553"/>
      <c r="E49" s="553"/>
    </row>
    <row r="50" spans="2:5">
      <c r="B50" s="553" t="s">
        <v>471</v>
      </c>
      <c r="C50" s="553"/>
      <c r="D50" s="553"/>
      <c r="E50" s="553"/>
    </row>
    <row r="51" spans="2:5">
      <c r="B51" s="159"/>
    </row>
    <row r="52" spans="2:5">
      <c r="B52" s="160"/>
    </row>
  </sheetData>
  <mergeCells count="34">
    <mergeCell ref="B50:E50"/>
    <mergeCell ref="B35:E35"/>
    <mergeCell ref="B46:E46"/>
    <mergeCell ref="B47:E47"/>
    <mergeCell ref="B48:E48"/>
    <mergeCell ref="B49:E49"/>
    <mergeCell ref="B45:E45"/>
    <mergeCell ref="B36:E36"/>
    <mergeCell ref="B37:E37"/>
    <mergeCell ref="B38:E38"/>
    <mergeCell ref="B39:E39"/>
    <mergeCell ref="B40:E40"/>
    <mergeCell ref="B41:E41"/>
    <mergeCell ref="B42:E42"/>
    <mergeCell ref="B43:E43"/>
    <mergeCell ref="B44:E44"/>
    <mergeCell ref="B30:E30"/>
    <mergeCell ref="B31:E31"/>
    <mergeCell ref="B32:E32"/>
    <mergeCell ref="B33:E33"/>
    <mergeCell ref="B34:E34"/>
    <mergeCell ref="B14:B23"/>
    <mergeCell ref="A14:A23"/>
    <mergeCell ref="B27:E27"/>
    <mergeCell ref="B28:E28"/>
    <mergeCell ref="B29:E29"/>
    <mergeCell ref="B26:E26"/>
    <mergeCell ref="A2:B2"/>
    <mergeCell ref="A3:A6"/>
    <mergeCell ref="A7:A10"/>
    <mergeCell ref="A11:A13"/>
    <mergeCell ref="B11:B13"/>
    <mergeCell ref="B7:B10"/>
    <mergeCell ref="B3:B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2:D44"/>
  <sheetViews>
    <sheetView topLeftCell="A13" workbookViewId="0">
      <selection activeCell="D47" sqref="D47"/>
    </sheetView>
  </sheetViews>
  <sheetFormatPr baseColWidth="10" defaultColWidth="9.1796875" defaultRowHeight="14.5"/>
  <cols>
    <col min="1" max="1" width="10.7265625" customWidth="1"/>
    <col min="2" max="2" width="63.1796875" style="50" bestFit="1" customWidth="1"/>
    <col min="3" max="3" width="57.26953125" bestFit="1" customWidth="1"/>
  </cols>
  <sheetData>
    <row r="2" spans="1:4">
      <c r="A2" s="54" t="s">
        <v>254</v>
      </c>
      <c r="B2" s="54"/>
    </row>
    <row r="3" spans="1:4">
      <c r="A3" t="s">
        <v>2</v>
      </c>
      <c r="B3" s="50" t="s">
        <v>255</v>
      </c>
      <c r="C3" s="555" t="s">
        <v>280</v>
      </c>
    </row>
    <row r="4" spans="1:4">
      <c r="B4" s="50" t="s">
        <v>5</v>
      </c>
      <c r="C4" s="555"/>
    </row>
    <row r="5" spans="1:4">
      <c r="B5" s="50" t="s">
        <v>36</v>
      </c>
      <c r="C5" s="555"/>
    </row>
    <row r="6" spans="1:4">
      <c r="A6" t="s">
        <v>3</v>
      </c>
      <c r="B6" s="50" t="s">
        <v>255</v>
      </c>
      <c r="C6" s="555"/>
    </row>
    <row r="7" spans="1:4">
      <c r="B7" s="50" t="s">
        <v>5</v>
      </c>
      <c r="C7" s="555"/>
    </row>
    <row r="8" spans="1:4">
      <c r="B8" s="50" t="s">
        <v>36</v>
      </c>
      <c r="C8" s="555"/>
    </row>
    <row r="10" spans="1:4">
      <c r="A10" t="s">
        <v>256</v>
      </c>
    </row>
    <row r="11" spans="1:4" ht="30" customHeight="1">
      <c r="A11" s="556" t="s">
        <v>267</v>
      </c>
      <c r="B11" s="50" t="s">
        <v>16</v>
      </c>
      <c r="C11" t="s">
        <v>268</v>
      </c>
      <c r="D11" s="50" t="s">
        <v>258</v>
      </c>
    </row>
    <row r="12" spans="1:4">
      <c r="A12" s="556"/>
      <c r="B12" t="s">
        <v>257</v>
      </c>
      <c r="C12" t="s">
        <v>281</v>
      </c>
    </row>
    <row r="13" spans="1:4">
      <c r="A13" s="53" t="s">
        <v>3</v>
      </c>
      <c r="B13" s="50" t="s">
        <v>18</v>
      </c>
      <c r="C13" t="s">
        <v>274</v>
      </c>
    </row>
    <row r="15" spans="1:4">
      <c r="A15" t="s">
        <v>21</v>
      </c>
    </row>
    <row r="16" spans="1:4" ht="15" customHeight="1">
      <c r="A16" s="555" t="s">
        <v>267</v>
      </c>
      <c r="B16" t="s">
        <v>45</v>
      </c>
      <c r="C16" t="s">
        <v>283</v>
      </c>
    </row>
    <row r="17" spans="1:4">
      <c r="A17" s="555"/>
      <c r="B17" t="s">
        <v>23</v>
      </c>
      <c r="C17" t="s">
        <v>282</v>
      </c>
    </row>
    <row r="18" spans="1:4">
      <c r="A18" s="555"/>
      <c r="B18" t="s">
        <v>19</v>
      </c>
    </row>
    <row r="19" spans="1:4">
      <c r="A19" s="555"/>
      <c r="B19" t="s">
        <v>43</v>
      </c>
      <c r="C19" t="s">
        <v>275</v>
      </c>
    </row>
    <row r="20" spans="1:4">
      <c r="A20" s="53"/>
      <c r="B20"/>
    </row>
    <row r="21" spans="1:4">
      <c r="A21" t="s">
        <v>259</v>
      </c>
      <c r="C21" t="s">
        <v>272</v>
      </c>
    </row>
    <row r="22" spans="1:4" ht="15" customHeight="1">
      <c r="A22" s="555" t="s">
        <v>267</v>
      </c>
      <c r="B22" s="50" t="s">
        <v>5</v>
      </c>
      <c r="C22" t="s">
        <v>269</v>
      </c>
    </row>
    <row r="23" spans="1:4">
      <c r="A23" s="555"/>
      <c r="B23" s="50" t="s">
        <v>19</v>
      </c>
      <c r="C23" t="s">
        <v>284</v>
      </c>
    </row>
    <row r="24" spans="1:4">
      <c r="A24" s="555"/>
      <c r="B24" s="50" t="s">
        <v>16</v>
      </c>
      <c r="C24" t="s">
        <v>270</v>
      </c>
    </row>
    <row r="25" spans="1:4">
      <c r="A25" s="554" t="s">
        <v>30</v>
      </c>
      <c r="B25" s="554"/>
      <c r="C25" t="s">
        <v>271</v>
      </c>
    </row>
    <row r="27" spans="1:4">
      <c r="A27" t="s">
        <v>37</v>
      </c>
    </row>
    <row r="28" spans="1:4" ht="15" customHeight="1">
      <c r="A28" s="555" t="s">
        <v>263</v>
      </c>
      <c r="B28" s="555" t="s">
        <v>267</v>
      </c>
      <c r="C28" t="s">
        <v>4</v>
      </c>
      <c r="D28" t="s">
        <v>268</v>
      </c>
    </row>
    <row r="29" spans="1:4">
      <c r="A29" s="555"/>
      <c r="B29" s="555"/>
      <c r="C29" t="s">
        <v>5</v>
      </c>
      <c r="D29" t="s">
        <v>268</v>
      </c>
    </row>
    <row r="30" spans="1:4">
      <c r="A30" s="555"/>
      <c r="B30" s="555"/>
      <c r="C30" t="s">
        <v>11</v>
      </c>
      <c r="D30" t="s">
        <v>277</v>
      </c>
    </row>
    <row r="31" spans="1:4">
      <c r="A31" s="555"/>
      <c r="B31" s="555"/>
      <c r="C31" t="s">
        <v>19</v>
      </c>
      <c r="D31" t="s">
        <v>286</v>
      </c>
    </row>
    <row r="32" spans="1:4">
      <c r="A32" s="555"/>
      <c r="B32" s="555"/>
      <c r="C32" t="s">
        <v>16</v>
      </c>
      <c r="D32" t="s">
        <v>286</v>
      </c>
    </row>
    <row r="33" spans="1:4">
      <c r="A33" s="555"/>
      <c r="B33" s="554" t="s">
        <v>34</v>
      </c>
      <c r="C33" s="554"/>
      <c r="D33" t="s">
        <v>261</v>
      </c>
    </row>
    <row r="34" spans="1:4">
      <c r="A34" s="555"/>
      <c r="B34" s="554" t="s">
        <v>35</v>
      </c>
      <c r="C34" s="554"/>
      <c r="D34" t="s">
        <v>262</v>
      </c>
    </row>
    <row r="35" spans="1:4">
      <c r="A35" s="555"/>
      <c r="B35" s="554" t="s">
        <v>30</v>
      </c>
      <c r="C35" s="554"/>
      <c r="D35" t="s">
        <v>285</v>
      </c>
    </row>
    <row r="36" spans="1:4">
      <c r="B36"/>
    </row>
    <row r="37" spans="1:4">
      <c r="A37" t="s">
        <v>264</v>
      </c>
    </row>
    <row r="38" spans="1:4" ht="15" customHeight="1">
      <c r="A38" s="555" t="s">
        <v>265</v>
      </c>
      <c r="B38" s="555" t="s">
        <v>267</v>
      </c>
      <c r="C38" t="s">
        <v>4</v>
      </c>
      <c r="D38" t="s">
        <v>285</v>
      </c>
    </row>
    <row r="39" spans="1:4">
      <c r="A39" s="555"/>
      <c r="B39" s="555"/>
      <c r="C39" t="s">
        <v>5</v>
      </c>
      <c r="D39" t="s">
        <v>285</v>
      </c>
    </row>
    <row r="40" spans="1:4">
      <c r="A40" s="555"/>
      <c r="B40" s="555"/>
      <c r="C40" t="s">
        <v>11</v>
      </c>
      <c r="D40" t="s">
        <v>278</v>
      </c>
    </row>
    <row r="41" spans="1:4">
      <c r="A41" s="555"/>
      <c r="B41" s="555"/>
      <c r="C41" t="s">
        <v>18</v>
      </c>
      <c r="D41" t="s">
        <v>285</v>
      </c>
    </row>
    <row r="42" spans="1:4">
      <c r="A42" s="555"/>
      <c r="B42" s="555"/>
      <c r="C42" t="s">
        <v>19</v>
      </c>
      <c r="D42" t="s">
        <v>285</v>
      </c>
    </row>
    <row r="43" spans="1:4">
      <c r="A43" s="555"/>
      <c r="B43" s="557" t="s">
        <v>34</v>
      </c>
      <c r="C43" s="557"/>
      <c r="D43" t="s">
        <v>273</v>
      </c>
    </row>
    <row r="44" spans="1:4">
      <c r="B44" s="554" t="s">
        <v>35</v>
      </c>
      <c r="C44" s="554"/>
      <c r="D44" t="s">
        <v>266</v>
      </c>
    </row>
  </sheetData>
  <mergeCells count="14">
    <mergeCell ref="B44:C44"/>
    <mergeCell ref="C3:C8"/>
    <mergeCell ref="A11:A12"/>
    <mergeCell ref="A16:A19"/>
    <mergeCell ref="A25:B25"/>
    <mergeCell ref="A22:A24"/>
    <mergeCell ref="B28:B32"/>
    <mergeCell ref="A28:A35"/>
    <mergeCell ref="B38:B42"/>
    <mergeCell ref="A38:A43"/>
    <mergeCell ref="B33:C33"/>
    <mergeCell ref="B34:C34"/>
    <mergeCell ref="B35:C35"/>
    <mergeCell ref="B43:C43"/>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E11"/>
  <sheetViews>
    <sheetView workbookViewId="0">
      <selection activeCell="G10" sqref="G10"/>
    </sheetView>
  </sheetViews>
  <sheetFormatPr baseColWidth="10" defaultColWidth="11.453125" defaultRowHeight="14.5"/>
  <cols>
    <col min="2" max="2" width="11.54296875" bestFit="1" customWidth="1"/>
    <col min="3" max="3" width="12.54296875" bestFit="1" customWidth="1"/>
    <col min="4" max="4" width="17.7265625" bestFit="1" customWidth="1"/>
    <col min="5" max="5" width="22" customWidth="1"/>
  </cols>
  <sheetData>
    <row r="2" spans="2:5" ht="33" customHeight="1">
      <c r="B2" s="268" t="s">
        <v>574</v>
      </c>
      <c r="C2" s="268" t="s">
        <v>575</v>
      </c>
      <c r="D2" s="268" t="s">
        <v>576</v>
      </c>
      <c r="E2" s="268" t="s">
        <v>700</v>
      </c>
    </row>
    <row r="3" spans="2:5" ht="37.5">
      <c r="B3" s="558" t="s">
        <v>579</v>
      </c>
      <c r="C3" s="271">
        <v>44535</v>
      </c>
      <c r="D3" s="270" t="s">
        <v>580</v>
      </c>
      <c r="E3" s="270" t="s">
        <v>581</v>
      </c>
    </row>
    <row r="4" spans="2:5">
      <c r="B4" s="558" t="s">
        <v>578</v>
      </c>
      <c r="C4" s="271">
        <v>44539</v>
      </c>
      <c r="D4" s="270" t="s">
        <v>582</v>
      </c>
      <c r="E4" s="270" t="s">
        <v>583</v>
      </c>
    </row>
    <row r="5" spans="2:5" ht="25">
      <c r="B5" s="558"/>
      <c r="C5" s="271">
        <v>44543</v>
      </c>
      <c r="D5" s="270" t="s">
        <v>577</v>
      </c>
      <c r="E5" s="270" t="s">
        <v>583</v>
      </c>
    </row>
    <row r="6" spans="2:5">
      <c r="B6" s="558"/>
      <c r="C6" s="271">
        <v>44544</v>
      </c>
      <c r="D6" s="270" t="s">
        <v>592</v>
      </c>
      <c r="E6" s="270" t="s">
        <v>583</v>
      </c>
    </row>
    <row r="7" spans="2:5">
      <c r="B7" s="559" t="s">
        <v>591</v>
      </c>
      <c r="C7" s="271">
        <v>44545</v>
      </c>
      <c r="D7" s="272" t="s">
        <v>593</v>
      </c>
      <c r="E7" s="270" t="s">
        <v>697</v>
      </c>
    </row>
    <row r="8" spans="2:5">
      <c r="B8" s="559"/>
      <c r="C8" s="271">
        <v>44545</v>
      </c>
      <c r="D8" s="272" t="s">
        <v>592</v>
      </c>
      <c r="E8" s="272" t="s">
        <v>694</v>
      </c>
    </row>
    <row r="9" spans="2:5">
      <c r="B9" s="558" t="s">
        <v>695</v>
      </c>
      <c r="C9" s="271">
        <v>44546</v>
      </c>
      <c r="D9" s="270" t="s">
        <v>593</v>
      </c>
      <c r="E9" s="270" t="s">
        <v>696</v>
      </c>
    </row>
    <row r="10" spans="2:5" ht="62.5">
      <c r="B10" s="560" t="s">
        <v>703</v>
      </c>
      <c r="C10" s="271">
        <v>44550</v>
      </c>
      <c r="D10" s="270" t="s">
        <v>593</v>
      </c>
      <c r="E10" s="270" t="s">
        <v>699</v>
      </c>
    </row>
    <row r="11" spans="2:5">
      <c r="B11" s="561" t="s">
        <v>704</v>
      </c>
      <c r="C11" s="271">
        <v>44551</v>
      </c>
      <c r="D11" s="558" t="s">
        <v>705</v>
      </c>
      <c r="E11" s="269" t="s">
        <v>706</v>
      </c>
    </row>
  </sheetData>
  <pageMargins left="0.7" right="0.7" top="0.78740157499999996" bottom="0.78740157499999996"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tint="-0.14999847407452621"/>
  </sheetPr>
  <dimension ref="A2:B20"/>
  <sheetViews>
    <sheetView topLeftCell="A13" zoomScale="115" zoomScaleNormal="115" workbookViewId="0">
      <selection activeCell="E17" sqref="E17"/>
    </sheetView>
  </sheetViews>
  <sheetFormatPr baseColWidth="10" defaultColWidth="8.7265625" defaultRowHeight="14"/>
  <cols>
    <col min="1" max="1" width="33.453125" style="18" customWidth="1"/>
    <col min="2" max="2" width="95.54296875" style="18" customWidth="1"/>
    <col min="3" max="16384" width="8.7265625" style="18"/>
  </cols>
  <sheetData>
    <row r="2" spans="1:2">
      <c r="A2" s="277" t="s">
        <v>297</v>
      </c>
      <c r="B2" s="277"/>
    </row>
    <row r="3" spans="1:2">
      <c r="A3" s="161" t="s">
        <v>298</v>
      </c>
      <c r="B3" s="162" t="s">
        <v>568</v>
      </c>
    </row>
    <row r="4" spans="1:2" ht="56">
      <c r="A4" s="276" t="s">
        <v>334</v>
      </c>
      <c r="B4" s="171" t="s">
        <v>683</v>
      </c>
    </row>
    <row r="5" spans="1:2">
      <c r="A5" s="276"/>
      <c r="B5" s="163" t="s">
        <v>584</v>
      </c>
    </row>
    <row r="6" spans="1:2" ht="56.25" customHeight="1">
      <c r="A6" s="276"/>
      <c r="B6" s="171" t="s">
        <v>684</v>
      </c>
    </row>
    <row r="7" spans="1:2" ht="28">
      <c r="A7" s="275" t="s">
        <v>335</v>
      </c>
      <c r="B7" s="228" t="s">
        <v>685</v>
      </c>
    </row>
    <row r="8" spans="1:2" ht="28">
      <c r="A8" s="275"/>
      <c r="B8" s="228" t="s">
        <v>686</v>
      </c>
    </row>
    <row r="9" spans="1:2" ht="28">
      <c r="A9" s="275"/>
      <c r="B9" s="164" t="s">
        <v>689</v>
      </c>
    </row>
    <row r="10" spans="1:2" ht="70">
      <c r="A10" s="275"/>
      <c r="B10" s="164" t="s">
        <v>687</v>
      </c>
    </row>
    <row r="11" spans="1:2" ht="84">
      <c r="A11" s="275"/>
      <c r="B11" s="164" t="s">
        <v>688</v>
      </c>
    </row>
    <row r="12" spans="1:2">
      <c r="A12" s="275"/>
      <c r="B12" s="164" t="s">
        <v>584</v>
      </c>
    </row>
    <row r="13" spans="1:2" ht="28">
      <c r="A13" s="275"/>
      <c r="B13" s="164" t="s">
        <v>690</v>
      </c>
    </row>
    <row r="14" spans="1:2" ht="56">
      <c r="A14" s="275"/>
      <c r="B14" s="164" t="s">
        <v>691</v>
      </c>
    </row>
    <row r="15" spans="1:2" s="169" customFormat="1" ht="126">
      <c r="A15" s="278" t="s">
        <v>536</v>
      </c>
      <c r="B15" s="257" t="s">
        <v>692</v>
      </c>
    </row>
    <row r="16" spans="1:2" s="169" customFormat="1" ht="42">
      <c r="A16" s="278"/>
      <c r="B16" s="257" t="s">
        <v>698</v>
      </c>
    </row>
    <row r="17" spans="1:2" ht="42">
      <c r="A17" s="165" t="s">
        <v>383</v>
      </c>
      <c r="B17" s="166" t="s">
        <v>693</v>
      </c>
    </row>
    <row r="18" spans="1:2" s="169" customFormat="1">
      <c r="A18" s="167"/>
      <c r="B18" s="168"/>
    </row>
    <row r="19" spans="1:2" ht="28">
      <c r="A19" s="279" t="s">
        <v>594</v>
      </c>
      <c r="B19" s="170" t="s">
        <v>569</v>
      </c>
    </row>
    <row r="20" spans="1:2" ht="28">
      <c r="A20" s="279"/>
      <c r="B20" s="253" t="s">
        <v>560</v>
      </c>
    </row>
  </sheetData>
  <mergeCells count="5">
    <mergeCell ref="A7:A14"/>
    <mergeCell ref="A4:A6"/>
    <mergeCell ref="A2:B2"/>
    <mergeCell ref="A15:A16"/>
    <mergeCell ref="A19:A20"/>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P31"/>
  <sheetViews>
    <sheetView tabSelected="1" zoomScale="70" zoomScaleNormal="70" workbookViewId="0">
      <selection activeCell="H20" sqref="H20"/>
    </sheetView>
  </sheetViews>
  <sheetFormatPr baseColWidth="10" defaultColWidth="11.54296875" defaultRowHeight="14"/>
  <cols>
    <col min="1" max="1" width="25" style="18" customWidth="1"/>
    <col min="2" max="2" width="20.453125" style="18" customWidth="1"/>
    <col min="3" max="3" width="35" style="18" customWidth="1"/>
    <col min="4" max="13" width="14.81640625" style="18" customWidth="1"/>
    <col min="14" max="14" width="82.54296875" style="18" customWidth="1"/>
    <col min="15" max="15" width="37.81640625" style="18" customWidth="1"/>
    <col min="16" max="16384" width="11.54296875" style="18"/>
  </cols>
  <sheetData>
    <row r="1" spans="1:16">
      <c r="A1" s="290" t="s">
        <v>478</v>
      </c>
      <c r="B1" s="290"/>
      <c r="C1" s="290"/>
      <c r="D1" s="290"/>
      <c r="E1" s="290"/>
      <c r="F1" s="290"/>
      <c r="G1" s="290"/>
      <c r="H1" s="290"/>
      <c r="I1" s="290"/>
      <c r="J1" s="290"/>
      <c r="K1" s="290"/>
      <c r="L1" s="290"/>
      <c r="M1" s="290"/>
    </row>
    <row r="3" spans="1:16" ht="14.15" customHeight="1">
      <c r="A3" s="289" t="s">
        <v>537</v>
      </c>
      <c r="B3" s="281" t="s">
        <v>551</v>
      </c>
      <c r="C3" s="281"/>
      <c r="D3" s="281"/>
      <c r="E3" s="281"/>
      <c r="F3" s="281"/>
      <c r="G3" s="281"/>
      <c r="H3" s="281"/>
      <c r="I3" s="281"/>
      <c r="J3" s="281"/>
      <c r="K3" s="281"/>
      <c r="L3" s="281"/>
      <c r="M3" s="281"/>
    </row>
    <row r="4" spans="1:16">
      <c r="A4" s="289"/>
      <c r="B4" s="281"/>
      <c r="C4" s="281"/>
      <c r="D4" s="281"/>
      <c r="E4" s="281"/>
      <c r="F4" s="281"/>
      <c r="G4" s="281"/>
      <c r="H4" s="281"/>
      <c r="I4" s="281"/>
      <c r="J4" s="281"/>
      <c r="K4" s="281"/>
      <c r="L4" s="281"/>
      <c r="M4" s="281"/>
    </row>
    <row r="5" spans="1:16" ht="99" customHeight="1">
      <c r="A5" s="289"/>
      <c r="B5" s="281"/>
      <c r="C5" s="281"/>
      <c r="D5" s="281"/>
      <c r="E5" s="281"/>
      <c r="F5" s="281"/>
      <c r="G5" s="281"/>
      <c r="H5" s="281"/>
      <c r="I5" s="281"/>
      <c r="J5" s="281"/>
      <c r="K5" s="281"/>
      <c r="L5" s="281"/>
      <c r="M5" s="281"/>
    </row>
    <row r="6" spans="1:16" ht="18" customHeight="1">
      <c r="P6" s="234"/>
    </row>
    <row r="7" spans="1:16" ht="198.65" customHeight="1">
      <c r="A7" s="5" t="s">
        <v>15</v>
      </c>
      <c r="B7" s="287" t="s">
        <v>538</v>
      </c>
      <c r="C7" s="287"/>
      <c r="D7" s="282" t="s">
        <v>24</v>
      </c>
      <c r="E7" s="283" t="s">
        <v>482</v>
      </c>
      <c r="F7" s="283"/>
      <c r="G7" s="283"/>
      <c r="H7" s="283"/>
      <c r="I7" s="283"/>
      <c r="J7" s="283"/>
      <c r="K7" s="283"/>
      <c r="L7" s="283"/>
      <c r="M7" s="283"/>
      <c r="N7" s="280" t="s">
        <v>339</v>
      </c>
      <c r="O7" s="234"/>
      <c r="P7" s="229"/>
    </row>
    <row r="8" spans="1:16" ht="18" customHeight="1">
      <c r="A8" s="284" t="s">
        <v>14</v>
      </c>
      <c r="B8" s="285"/>
      <c r="C8" s="286"/>
      <c r="D8" s="282"/>
      <c r="E8" s="283"/>
      <c r="F8" s="283"/>
      <c r="G8" s="283"/>
      <c r="H8" s="283"/>
      <c r="I8" s="283"/>
      <c r="J8" s="283"/>
      <c r="K8" s="283"/>
      <c r="L8" s="283"/>
      <c r="M8" s="283"/>
      <c r="N8" s="280"/>
      <c r="O8" s="234"/>
      <c r="P8" s="235"/>
    </row>
    <row r="9" spans="1:16" ht="18" customHeight="1">
      <c r="A9" s="4"/>
      <c r="B9" s="258" t="s">
        <v>586</v>
      </c>
      <c r="C9" s="259" t="s">
        <v>12</v>
      </c>
      <c r="D9" s="2">
        <v>2009</v>
      </c>
      <c r="E9" s="2">
        <v>2010</v>
      </c>
      <c r="F9" s="2">
        <v>2011</v>
      </c>
      <c r="G9" s="2">
        <v>2012</v>
      </c>
      <c r="H9" s="2">
        <v>2013</v>
      </c>
      <c r="I9" s="2">
        <v>2014</v>
      </c>
      <c r="J9" s="2">
        <v>2015</v>
      </c>
      <c r="K9" s="2">
        <v>2016</v>
      </c>
      <c r="L9" s="2">
        <v>2017</v>
      </c>
      <c r="M9" s="2">
        <v>2018</v>
      </c>
      <c r="N9" s="238"/>
      <c r="O9" s="229"/>
      <c r="P9" s="235"/>
    </row>
    <row r="10" spans="1:16" ht="18" customHeight="1">
      <c r="A10" s="292" t="s">
        <v>539</v>
      </c>
      <c r="B10" s="288" t="s">
        <v>2</v>
      </c>
      <c r="C10" s="230" t="s">
        <v>4</v>
      </c>
      <c r="D10" s="239">
        <v>1742014</v>
      </c>
      <c r="E10" s="239">
        <v>2450605</v>
      </c>
      <c r="F10" s="239">
        <v>2662096</v>
      </c>
      <c r="G10" s="239">
        <v>3197467</v>
      </c>
      <c r="H10" s="239">
        <v>2981921</v>
      </c>
      <c r="I10" s="239">
        <v>3102277</v>
      </c>
      <c r="J10" s="239">
        <v>3245000</v>
      </c>
      <c r="K10" s="239">
        <v>3536364</v>
      </c>
      <c r="L10" s="239">
        <v>3511818</v>
      </c>
      <c r="M10" s="239">
        <v>3748182</v>
      </c>
      <c r="N10" s="176"/>
      <c r="O10" s="235"/>
      <c r="P10" s="235"/>
    </row>
    <row r="11" spans="1:16" s="234" customFormat="1" ht="18" customHeight="1">
      <c r="A11" s="293"/>
      <c r="B11" s="288"/>
      <c r="C11" s="230" t="s">
        <v>5</v>
      </c>
      <c r="D11" s="239">
        <v>798856</v>
      </c>
      <c r="E11" s="239">
        <v>936834</v>
      </c>
      <c r="F11" s="239">
        <v>1012680</v>
      </c>
      <c r="G11" s="239">
        <v>1135865</v>
      </c>
      <c r="H11" s="239">
        <v>1120321</v>
      </c>
      <c r="I11" s="239">
        <v>1101106</v>
      </c>
      <c r="J11" s="239">
        <v>1109091</v>
      </c>
      <c r="K11" s="239">
        <v>1263636</v>
      </c>
      <c r="L11" s="239">
        <v>1237273</v>
      </c>
      <c r="M11" s="239">
        <v>1320000</v>
      </c>
      <c r="N11" s="176"/>
      <c r="O11" s="235"/>
      <c r="P11" s="235"/>
    </row>
    <row r="12" spans="1:16" s="234" customFormat="1" ht="84">
      <c r="A12" s="293"/>
      <c r="B12" s="288"/>
      <c r="C12" s="230" t="s">
        <v>11</v>
      </c>
      <c r="D12" s="239">
        <v>747657</v>
      </c>
      <c r="E12" s="239">
        <v>985317</v>
      </c>
      <c r="F12" s="239">
        <v>1054723</v>
      </c>
      <c r="G12" s="239">
        <v>1082516</v>
      </c>
      <c r="H12" s="239">
        <v>1055961</v>
      </c>
      <c r="I12" s="239">
        <v>1007720</v>
      </c>
      <c r="J12" s="239">
        <v>1200000</v>
      </c>
      <c r="K12" s="239">
        <v>1100000</v>
      </c>
      <c r="L12" s="239">
        <v>1537273</v>
      </c>
      <c r="M12" s="239">
        <v>1640909</v>
      </c>
      <c r="N12" s="231" t="s">
        <v>552</v>
      </c>
      <c r="O12" s="235"/>
      <c r="P12" s="235"/>
    </row>
    <row r="13" spans="1:16" s="234" customFormat="1" ht="18" customHeight="1">
      <c r="A13" s="293"/>
      <c r="B13" s="288" t="s">
        <v>3</v>
      </c>
      <c r="C13" s="230" t="s">
        <v>4</v>
      </c>
      <c r="D13" s="239">
        <v>365717</v>
      </c>
      <c r="E13" s="239">
        <v>527500</v>
      </c>
      <c r="F13" s="239">
        <v>550226</v>
      </c>
      <c r="G13" s="239">
        <v>664736</v>
      </c>
      <c r="H13" s="239">
        <v>829864</v>
      </c>
      <c r="I13" s="239">
        <v>821371</v>
      </c>
      <c r="J13" s="239">
        <v>767000</v>
      </c>
      <c r="K13" s="239">
        <v>825000</v>
      </c>
      <c r="L13" s="239">
        <v>942500</v>
      </c>
      <c r="M13" s="239">
        <v>1005833</v>
      </c>
      <c r="N13" s="231"/>
      <c r="O13" s="235"/>
      <c r="P13" s="235"/>
    </row>
    <row r="14" spans="1:16" s="234" customFormat="1" ht="18" customHeight="1">
      <c r="A14" s="293"/>
      <c r="B14" s="288"/>
      <c r="C14" s="230" t="s">
        <v>5</v>
      </c>
      <c r="D14" s="239">
        <v>820512</v>
      </c>
      <c r="E14" s="239">
        <v>1001946</v>
      </c>
      <c r="F14" s="239">
        <v>1074862</v>
      </c>
      <c r="G14" s="239">
        <v>1249452</v>
      </c>
      <c r="H14" s="239">
        <v>1243163</v>
      </c>
      <c r="I14" s="239">
        <v>1152180</v>
      </c>
      <c r="J14" s="239">
        <v>1266667</v>
      </c>
      <c r="K14" s="239">
        <v>1350000</v>
      </c>
      <c r="L14" s="239">
        <v>1258333</v>
      </c>
      <c r="M14" s="239">
        <v>1343333</v>
      </c>
      <c r="N14" s="231"/>
      <c r="O14" s="235"/>
      <c r="P14" s="235"/>
    </row>
    <row r="15" spans="1:16" s="234" customFormat="1" ht="84">
      <c r="A15" s="293"/>
      <c r="B15" s="288"/>
      <c r="C15" s="230" t="s">
        <v>11</v>
      </c>
      <c r="D15" s="239">
        <v>1109025</v>
      </c>
      <c r="E15" s="239">
        <v>1535453</v>
      </c>
      <c r="F15" s="239">
        <v>1590985</v>
      </c>
      <c r="G15" s="239">
        <v>1662114</v>
      </c>
      <c r="H15" s="239">
        <v>1764519</v>
      </c>
      <c r="I15" s="239">
        <v>1571316</v>
      </c>
      <c r="J15" s="239">
        <v>1875000</v>
      </c>
      <c r="K15" s="239">
        <v>2091667</v>
      </c>
      <c r="L15" s="239">
        <v>2919167</v>
      </c>
      <c r="M15" s="239">
        <v>3115000</v>
      </c>
      <c r="N15" s="231" t="s">
        <v>552</v>
      </c>
      <c r="O15" s="235"/>
      <c r="P15" s="235"/>
    </row>
    <row r="16" spans="1:16" s="234" customFormat="1" ht="28">
      <c r="A16" s="294" t="s">
        <v>540</v>
      </c>
      <c r="B16" s="288" t="s">
        <v>2</v>
      </c>
      <c r="C16" s="232" t="s">
        <v>541</v>
      </c>
      <c r="D16" s="240">
        <v>849775</v>
      </c>
      <c r="E16" s="240">
        <v>907729</v>
      </c>
      <c r="F16" s="240">
        <v>917341</v>
      </c>
      <c r="G16" s="240">
        <v>924547</v>
      </c>
      <c r="H16" s="240">
        <v>1035123</v>
      </c>
      <c r="I16" s="240">
        <v>1148032</v>
      </c>
      <c r="J16" s="240">
        <v>1229798</v>
      </c>
      <c r="K16" s="240">
        <v>1407818</v>
      </c>
      <c r="L16" s="240">
        <v>1375565</v>
      </c>
      <c r="M16" s="240">
        <v>1365464</v>
      </c>
      <c r="N16" s="233" t="s">
        <v>553</v>
      </c>
      <c r="O16" s="235"/>
      <c r="P16" s="235"/>
    </row>
    <row r="17" spans="1:16" ht="28">
      <c r="A17" s="294"/>
      <c r="B17" s="288"/>
      <c r="C17" s="232" t="s">
        <v>542</v>
      </c>
      <c r="D17" s="240">
        <v>429870</v>
      </c>
      <c r="E17" s="240">
        <v>523433</v>
      </c>
      <c r="F17" s="240">
        <v>528005</v>
      </c>
      <c r="G17" s="240">
        <v>503527</v>
      </c>
      <c r="H17" s="240">
        <v>551361</v>
      </c>
      <c r="I17" s="240">
        <v>552423</v>
      </c>
      <c r="J17" s="240">
        <v>616095</v>
      </c>
      <c r="K17" s="240">
        <v>604928</v>
      </c>
      <c r="L17" s="240">
        <v>527791</v>
      </c>
      <c r="M17" s="240">
        <v>526103</v>
      </c>
      <c r="N17" s="231" t="s">
        <v>554</v>
      </c>
      <c r="O17" s="235"/>
      <c r="P17" s="235"/>
    </row>
    <row r="18" spans="1:16" ht="28">
      <c r="A18" s="294"/>
      <c r="B18" s="288" t="s">
        <v>3</v>
      </c>
      <c r="C18" s="232" t="s">
        <v>543</v>
      </c>
      <c r="D18" s="240">
        <v>113743</v>
      </c>
      <c r="E18" s="240">
        <v>135896</v>
      </c>
      <c r="F18" s="240">
        <v>155905</v>
      </c>
      <c r="G18" s="240">
        <v>177636</v>
      </c>
      <c r="H18" s="240">
        <v>201153</v>
      </c>
      <c r="I18" s="240">
        <v>217816</v>
      </c>
      <c r="J18" s="240">
        <v>228769</v>
      </c>
      <c r="K18" s="240">
        <v>247620</v>
      </c>
      <c r="L18" s="240">
        <v>270965</v>
      </c>
      <c r="M18" s="240">
        <v>290165</v>
      </c>
      <c r="N18" s="233" t="s">
        <v>555</v>
      </c>
      <c r="O18" s="235"/>
      <c r="P18" s="235"/>
    </row>
    <row r="19" spans="1:16" ht="28">
      <c r="A19" s="294"/>
      <c r="B19" s="288"/>
      <c r="C19" s="232" t="s">
        <v>544</v>
      </c>
      <c r="D19" s="240">
        <v>453806</v>
      </c>
      <c r="E19" s="240">
        <v>580634</v>
      </c>
      <c r="F19" s="240">
        <v>598802</v>
      </c>
      <c r="G19" s="240">
        <v>567660</v>
      </c>
      <c r="H19" s="240">
        <v>658597</v>
      </c>
      <c r="I19" s="240">
        <v>633585</v>
      </c>
      <c r="J19" s="240">
        <v>647438</v>
      </c>
      <c r="K19" s="240">
        <v>707863</v>
      </c>
      <c r="L19" s="240">
        <v>642180</v>
      </c>
      <c r="M19" s="240">
        <v>631338</v>
      </c>
      <c r="N19" s="233" t="s">
        <v>556</v>
      </c>
      <c r="O19" s="235"/>
      <c r="P19" s="235"/>
    </row>
    <row r="20" spans="1:16">
      <c r="A20" s="294"/>
      <c r="B20" s="295" t="s">
        <v>545</v>
      </c>
      <c r="C20" s="232" t="s">
        <v>36</v>
      </c>
      <c r="D20" s="240">
        <v>329785</v>
      </c>
      <c r="E20" s="240">
        <v>249641</v>
      </c>
      <c r="F20" s="240">
        <v>294418</v>
      </c>
      <c r="G20" s="240">
        <v>589173</v>
      </c>
      <c r="H20" s="240">
        <v>571172</v>
      </c>
      <c r="I20" s="240">
        <v>486742</v>
      </c>
      <c r="J20" s="240">
        <v>558401</v>
      </c>
      <c r="K20" s="240">
        <v>601972</v>
      </c>
      <c r="L20" s="240">
        <v>578724</v>
      </c>
      <c r="M20" s="240">
        <v>565265</v>
      </c>
      <c r="N20" s="233"/>
      <c r="O20" s="235"/>
      <c r="P20" s="235"/>
    </row>
    <row r="21" spans="1:16">
      <c r="A21" s="294"/>
      <c r="B21" s="295"/>
      <c r="C21" s="232" t="s">
        <v>1</v>
      </c>
      <c r="D21" s="240">
        <v>176060</v>
      </c>
      <c r="E21" s="240">
        <v>178503</v>
      </c>
      <c r="F21" s="240">
        <v>177092</v>
      </c>
      <c r="G21" s="240">
        <v>169858</v>
      </c>
      <c r="H21" s="240">
        <v>142628</v>
      </c>
      <c r="I21" s="240">
        <v>156799</v>
      </c>
      <c r="J21" s="240">
        <v>166122</v>
      </c>
      <c r="K21" s="240">
        <v>202858</v>
      </c>
      <c r="L21" s="240">
        <v>194436</v>
      </c>
      <c r="M21" s="240">
        <v>182005</v>
      </c>
      <c r="N21" s="233"/>
      <c r="O21" s="235"/>
      <c r="P21" s="235"/>
    </row>
    <row r="22" spans="1:16">
      <c r="A22" s="291" t="s">
        <v>546</v>
      </c>
      <c r="B22" s="288" t="s">
        <v>545</v>
      </c>
      <c r="C22" s="232" t="s">
        <v>547</v>
      </c>
      <c r="D22" s="241">
        <v>1084000</v>
      </c>
      <c r="E22" s="241">
        <v>1152000</v>
      </c>
      <c r="F22" s="241">
        <v>1227000</v>
      </c>
      <c r="G22" s="241">
        <v>1249000</v>
      </c>
      <c r="H22" s="241">
        <v>1356000</v>
      </c>
      <c r="I22" s="241">
        <v>1492000</v>
      </c>
      <c r="J22" s="241">
        <v>1596000</v>
      </c>
      <c r="K22" s="241">
        <v>1819000</v>
      </c>
      <c r="L22" s="241">
        <v>1798000</v>
      </c>
      <c r="M22" s="241">
        <v>1795000</v>
      </c>
      <c r="N22" s="233"/>
      <c r="O22" s="236"/>
      <c r="P22" s="236"/>
    </row>
    <row r="23" spans="1:16" ht="28">
      <c r="A23" s="291"/>
      <c r="B23" s="288"/>
      <c r="C23" s="232" t="s">
        <v>548</v>
      </c>
      <c r="D23" s="241">
        <v>939000</v>
      </c>
      <c r="E23" s="241">
        <v>1174000</v>
      </c>
      <c r="F23" s="241">
        <v>1151000</v>
      </c>
      <c r="G23" s="241">
        <v>1158000</v>
      </c>
      <c r="H23" s="241">
        <v>1233000</v>
      </c>
      <c r="I23" s="241">
        <v>1216000</v>
      </c>
      <c r="J23" s="241">
        <v>1292000</v>
      </c>
      <c r="K23" s="241">
        <v>1352000</v>
      </c>
      <c r="L23" s="241">
        <v>1213000</v>
      </c>
      <c r="M23" s="241">
        <v>1200000</v>
      </c>
      <c r="N23" s="233" t="s">
        <v>559</v>
      </c>
      <c r="O23" s="236"/>
      <c r="P23" s="236"/>
    </row>
    <row r="24" spans="1:16">
      <c r="A24" s="291"/>
      <c r="B24" s="288"/>
      <c r="C24" s="232" t="s">
        <v>549</v>
      </c>
      <c r="D24" s="241">
        <v>259000</v>
      </c>
      <c r="E24" s="241">
        <v>250000</v>
      </c>
      <c r="F24" s="241">
        <v>294000</v>
      </c>
      <c r="G24" s="241">
        <v>399000</v>
      </c>
      <c r="H24" s="241">
        <v>571000</v>
      </c>
      <c r="I24" s="241">
        <v>487000</v>
      </c>
      <c r="J24" s="241">
        <v>558000</v>
      </c>
      <c r="K24" s="241">
        <v>602000</v>
      </c>
      <c r="L24" s="241">
        <v>579000</v>
      </c>
      <c r="M24" s="241">
        <v>565000</v>
      </c>
      <c r="N24" s="233"/>
      <c r="O24" s="236"/>
      <c r="P24" s="236"/>
    </row>
    <row r="25" spans="1:16" ht="56">
      <c r="A25" s="291"/>
      <c r="B25" s="288"/>
      <c r="C25" s="232" t="s">
        <v>550</v>
      </c>
      <c r="D25" s="241">
        <v>71000</v>
      </c>
      <c r="E25" s="241">
        <v>268000</v>
      </c>
      <c r="F25" s="241">
        <v>330000</v>
      </c>
      <c r="G25" s="241">
        <v>318000</v>
      </c>
      <c r="H25" s="241">
        <v>211000</v>
      </c>
      <c r="I25" s="241">
        <v>138000</v>
      </c>
      <c r="J25" s="241">
        <v>148000</v>
      </c>
      <c r="K25" s="241">
        <v>183000</v>
      </c>
      <c r="L25" s="241">
        <v>205000</v>
      </c>
      <c r="M25" s="241">
        <v>150000</v>
      </c>
      <c r="N25" s="233" t="s">
        <v>558</v>
      </c>
      <c r="O25" s="236"/>
      <c r="P25" s="236"/>
    </row>
    <row r="26" spans="1:16">
      <c r="A26" s="6"/>
      <c r="B26" s="8"/>
      <c r="O26" s="236"/>
      <c r="P26" s="237"/>
    </row>
    <row r="27" spans="1:16">
      <c r="A27" s="6"/>
      <c r="B27" s="8"/>
      <c r="O27" s="236"/>
      <c r="P27" s="237"/>
    </row>
    <row r="28" spans="1:16">
      <c r="A28" s="6"/>
      <c r="B28" s="8"/>
      <c r="O28" s="236"/>
      <c r="P28" s="237"/>
    </row>
    <row r="29" spans="1:16">
      <c r="A29" s="6"/>
      <c r="B29" s="8"/>
      <c r="O29" s="236"/>
      <c r="P29" s="237"/>
    </row>
    <row r="30" spans="1:16">
      <c r="A30" s="6"/>
      <c r="B30" s="8"/>
      <c r="O30" s="236"/>
      <c r="P30" s="237"/>
    </row>
    <row r="31" spans="1:16">
      <c r="A31" s="6"/>
      <c r="B31" s="8"/>
      <c r="O31" s="236"/>
      <c r="P31" s="237"/>
    </row>
  </sheetData>
  <mergeCells count="17">
    <mergeCell ref="B13:B15"/>
    <mergeCell ref="A3:A5"/>
    <mergeCell ref="A1:M1"/>
    <mergeCell ref="A22:A25"/>
    <mergeCell ref="B22:B25"/>
    <mergeCell ref="A10:A15"/>
    <mergeCell ref="A16:A21"/>
    <mergeCell ref="B16:B17"/>
    <mergeCell ref="B18:B19"/>
    <mergeCell ref="B20:B21"/>
    <mergeCell ref="B10:B12"/>
    <mergeCell ref="N7:N8"/>
    <mergeCell ref="B3:M5"/>
    <mergeCell ref="D7:D8"/>
    <mergeCell ref="E7:M8"/>
    <mergeCell ref="A8:C8"/>
    <mergeCell ref="B7:C7"/>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R17"/>
  <sheetViews>
    <sheetView zoomScaleNormal="100" workbookViewId="0">
      <selection activeCell="B6" sqref="B6:B8"/>
    </sheetView>
  </sheetViews>
  <sheetFormatPr baseColWidth="10" defaultColWidth="15.54296875" defaultRowHeight="14"/>
  <cols>
    <col min="1" max="1" width="31.54296875" style="143" bestFit="1" customWidth="1"/>
    <col min="2" max="2" width="20.54296875" style="143" customWidth="1"/>
    <col min="3" max="3" width="47.453125" style="143" bestFit="1" customWidth="1"/>
    <col min="4" max="4" width="20.54296875" style="143" bestFit="1" customWidth="1"/>
    <col min="5" max="16384" width="15.54296875" style="143"/>
  </cols>
  <sheetData>
    <row r="1" spans="1:18">
      <c r="A1" s="290" t="s">
        <v>480</v>
      </c>
      <c r="B1" s="290"/>
      <c r="C1" s="290"/>
      <c r="D1" s="290"/>
      <c r="E1" s="290"/>
      <c r="F1" s="290"/>
      <c r="G1" s="290"/>
      <c r="H1" s="290"/>
      <c r="I1" s="290"/>
      <c r="J1" s="290"/>
      <c r="K1" s="290"/>
      <c r="L1" s="290"/>
      <c r="M1" s="290"/>
    </row>
    <row r="3" spans="1:18" ht="99" customHeight="1">
      <c r="A3" s="5" t="s">
        <v>15</v>
      </c>
      <c r="B3" s="299" t="s">
        <v>481</v>
      </c>
      <c r="C3" s="300"/>
      <c r="D3" s="282" t="s">
        <v>24</v>
      </c>
      <c r="E3" s="281" t="s">
        <v>482</v>
      </c>
      <c r="F3" s="281"/>
      <c r="G3" s="281"/>
      <c r="H3" s="281"/>
      <c r="I3" s="281"/>
      <c r="J3" s="281"/>
      <c r="K3" s="281"/>
      <c r="L3" s="281"/>
      <c r="M3" s="281"/>
      <c r="N3" s="301" t="s">
        <v>339</v>
      </c>
      <c r="O3" s="301"/>
      <c r="P3" s="301"/>
      <c r="Q3" s="301"/>
      <c r="R3" s="301"/>
    </row>
    <row r="4" spans="1:18" ht="18" customHeight="1">
      <c r="A4" s="302" t="s">
        <v>14</v>
      </c>
      <c r="B4" s="302"/>
      <c r="C4" s="302"/>
      <c r="D4" s="282"/>
      <c r="E4" s="281"/>
      <c r="F4" s="281"/>
      <c r="G4" s="281"/>
      <c r="H4" s="281"/>
      <c r="I4" s="281"/>
      <c r="J4" s="281"/>
      <c r="K4" s="281"/>
      <c r="L4" s="281"/>
      <c r="M4" s="281"/>
      <c r="N4" s="301"/>
      <c r="O4" s="301"/>
      <c r="P4" s="301"/>
      <c r="Q4" s="301"/>
      <c r="R4" s="301"/>
    </row>
    <row r="5" spans="1:18" ht="18" customHeight="1">
      <c r="A5" s="86"/>
      <c r="B5" s="258" t="s">
        <v>586</v>
      </c>
      <c r="C5" s="259" t="s">
        <v>12</v>
      </c>
      <c r="D5" s="88">
        <v>2009</v>
      </c>
      <c r="E5" s="88">
        <v>2010</v>
      </c>
      <c r="F5" s="88">
        <v>2011</v>
      </c>
      <c r="G5" s="88">
        <v>2012</v>
      </c>
      <c r="H5" s="88">
        <v>2013</v>
      </c>
      <c r="I5" s="88">
        <v>2014</v>
      </c>
      <c r="J5" s="88">
        <v>2015</v>
      </c>
      <c r="K5" s="88">
        <v>2016</v>
      </c>
      <c r="L5" s="88">
        <v>2017</v>
      </c>
      <c r="M5" s="88">
        <v>2018</v>
      </c>
      <c r="N5" s="296" t="s">
        <v>483</v>
      </c>
      <c r="O5" s="297"/>
      <c r="P5" s="297"/>
      <c r="Q5" s="297"/>
      <c r="R5" s="297"/>
    </row>
    <row r="6" spans="1:18" ht="18" customHeight="1">
      <c r="A6" s="298" t="s">
        <v>0</v>
      </c>
      <c r="B6" s="298" t="s">
        <v>2</v>
      </c>
      <c r="C6" s="90" t="s">
        <v>4</v>
      </c>
      <c r="D6" s="89">
        <v>190</v>
      </c>
      <c r="E6" s="89">
        <v>319</v>
      </c>
      <c r="F6" s="89">
        <v>31</v>
      </c>
      <c r="G6" s="89">
        <v>111</v>
      </c>
      <c r="H6" s="89">
        <v>430</v>
      </c>
      <c r="I6" s="89">
        <v>993</v>
      </c>
      <c r="J6" s="89">
        <v>104</v>
      </c>
      <c r="K6" s="89">
        <v>322</v>
      </c>
      <c r="L6" s="89">
        <v>637</v>
      </c>
      <c r="M6" s="89">
        <v>315</v>
      </c>
      <c r="N6" s="297"/>
      <c r="O6" s="297"/>
      <c r="P6" s="297"/>
      <c r="Q6" s="297"/>
      <c r="R6" s="297"/>
    </row>
    <row r="7" spans="1:18" ht="18" customHeight="1">
      <c r="A7" s="298"/>
      <c r="B7" s="298"/>
      <c r="C7" s="90" t="s">
        <v>5</v>
      </c>
      <c r="D7" s="89">
        <v>105</v>
      </c>
      <c r="E7" s="89">
        <v>7</v>
      </c>
      <c r="F7" s="89">
        <v>605</v>
      </c>
      <c r="G7" s="89">
        <v>219</v>
      </c>
      <c r="H7" s="89">
        <v>1386</v>
      </c>
      <c r="I7" s="89">
        <v>98</v>
      </c>
      <c r="J7" s="89">
        <v>115</v>
      </c>
      <c r="K7" s="89">
        <v>29</v>
      </c>
      <c r="L7" s="89">
        <v>75</v>
      </c>
      <c r="M7" s="89">
        <v>21</v>
      </c>
      <c r="N7" s="297"/>
      <c r="O7" s="297"/>
      <c r="P7" s="297"/>
      <c r="Q7" s="297"/>
      <c r="R7" s="297"/>
    </row>
    <row r="8" spans="1:18" ht="18" customHeight="1">
      <c r="A8" s="298"/>
      <c r="B8" s="298"/>
      <c r="C8" s="90" t="s">
        <v>11</v>
      </c>
      <c r="D8" s="89">
        <v>15224</v>
      </c>
      <c r="E8" s="89">
        <v>16677</v>
      </c>
      <c r="F8" s="89">
        <v>15782</v>
      </c>
      <c r="G8" s="89">
        <v>14060</v>
      </c>
      <c r="H8" s="89">
        <v>20607</v>
      </c>
      <c r="I8" s="89">
        <v>19233</v>
      </c>
      <c r="J8" s="89">
        <v>15487</v>
      </c>
      <c r="K8" s="89">
        <v>12941</v>
      </c>
      <c r="L8" s="89">
        <v>18403</v>
      </c>
      <c r="M8" s="89">
        <v>11192</v>
      </c>
      <c r="N8" s="297"/>
      <c r="O8" s="297"/>
      <c r="P8" s="297"/>
      <c r="Q8" s="297"/>
      <c r="R8" s="297"/>
    </row>
    <row r="9" spans="1:18" ht="18" customHeight="1">
      <c r="A9" s="298"/>
      <c r="B9" s="298" t="s">
        <v>3</v>
      </c>
      <c r="C9" s="90" t="s">
        <v>4</v>
      </c>
      <c r="D9" s="89">
        <v>291461</v>
      </c>
      <c r="E9" s="89">
        <v>272502</v>
      </c>
      <c r="F9" s="89">
        <v>261804</v>
      </c>
      <c r="G9" s="89">
        <v>243579</v>
      </c>
      <c r="H9" s="89">
        <v>262144</v>
      </c>
      <c r="I9" s="89">
        <v>243024</v>
      </c>
      <c r="J9" s="89">
        <v>242156</v>
      </c>
      <c r="K9" s="89">
        <v>223312</v>
      </c>
      <c r="L9" s="89">
        <v>230225</v>
      </c>
      <c r="M9" s="89">
        <v>225713</v>
      </c>
      <c r="N9" s="297"/>
      <c r="O9" s="297"/>
      <c r="P9" s="297"/>
      <c r="Q9" s="297"/>
      <c r="R9" s="297"/>
    </row>
    <row r="10" spans="1:18" ht="18" customHeight="1">
      <c r="A10" s="298"/>
      <c r="B10" s="298"/>
      <c r="C10" s="90" t="s">
        <v>5</v>
      </c>
      <c r="D10" s="89">
        <v>6428</v>
      </c>
      <c r="E10" s="89">
        <v>7423</v>
      </c>
      <c r="F10" s="89">
        <v>7099</v>
      </c>
      <c r="G10" s="89">
        <v>8473</v>
      </c>
      <c r="H10" s="89">
        <v>7387</v>
      </c>
      <c r="I10" s="89">
        <v>6537</v>
      </c>
      <c r="J10" s="89">
        <v>3843</v>
      </c>
      <c r="K10" s="89">
        <v>3894</v>
      </c>
      <c r="L10" s="89">
        <v>1458</v>
      </c>
      <c r="M10" s="89">
        <v>3248</v>
      </c>
      <c r="N10" s="297"/>
      <c r="O10" s="297"/>
      <c r="P10" s="297"/>
      <c r="Q10" s="297"/>
      <c r="R10" s="297"/>
    </row>
    <row r="11" spans="1:18" ht="18" customHeight="1">
      <c r="A11" s="298"/>
      <c r="B11" s="298"/>
      <c r="C11" s="90" t="s">
        <v>11</v>
      </c>
      <c r="D11" s="89">
        <v>81580</v>
      </c>
      <c r="E11" s="89">
        <v>69400</v>
      </c>
      <c r="F11" s="89">
        <v>74067</v>
      </c>
      <c r="G11" s="89">
        <v>88223</v>
      </c>
      <c r="H11" s="89">
        <v>92045</v>
      </c>
      <c r="I11" s="89">
        <v>84784</v>
      </c>
      <c r="J11" s="89">
        <v>86110</v>
      </c>
      <c r="K11" s="89">
        <v>77605</v>
      </c>
      <c r="L11" s="89">
        <v>87668</v>
      </c>
      <c r="M11" s="89">
        <v>93486</v>
      </c>
      <c r="N11" s="297"/>
      <c r="O11" s="297"/>
      <c r="P11" s="297"/>
      <c r="Q11" s="297"/>
      <c r="R11" s="297"/>
    </row>
    <row r="12" spans="1:18" ht="18" customHeight="1">
      <c r="A12" s="298" t="s">
        <v>42</v>
      </c>
      <c r="B12" s="298" t="s">
        <v>2</v>
      </c>
      <c r="C12" s="90" t="s">
        <v>4</v>
      </c>
      <c r="D12" s="89">
        <v>27</v>
      </c>
      <c r="E12" s="89">
        <v>37</v>
      </c>
      <c r="F12" s="89">
        <v>109</v>
      </c>
      <c r="G12" s="89">
        <v>5</v>
      </c>
      <c r="H12" s="89">
        <v>111</v>
      </c>
      <c r="I12" s="89">
        <v>821</v>
      </c>
      <c r="J12" s="89">
        <v>54</v>
      </c>
      <c r="K12" s="89">
        <v>110</v>
      </c>
      <c r="L12" s="89">
        <v>853</v>
      </c>
      <c r="M12" s="89">
        <v>569</v>
      </c>
      <c r="N12" s="297"/>
      <c r="O12" s="297"/>
      <c r="P12" s="297"/>
      <c r="Q12" s="297"/>
      <c r="R12" s="297"/>
    </row>
    <row r="13" spans="1:18" ht="18" customHeight="1">
      <c r="A13" s="298"/>
      <c r="B13" s="298"/>
      <c r="C13" s="90" t="s">
        <v>5</v>
      </c>
      <c r="D13" s="89">
        <v>0</v>
      </c>
      <c r="E13" s="89">
        <v>22</v>
      </c>
      <c r="F13" s="89">
        <v>248</v>
      </c>
      <c r="G13" s="89">
        <v>337</v>
      </c>
      <c r="H13" s="89">
        <v>0</v>
      </c>
      <c r="I13" s="89">
        <v>73</v>
      </c>
      <c r="J13" s="89">
        <v>0</v>
      </c>
      <c r="K13" s="89">
        <v>203</v>
      </c>
      <c r="L13" s="89">
        <v>108</v>
      </c>
      <c r="M13" s="89">
        <v>140</v>
      </c>
      <c r="N13" s="297"/>
      <c r="O13" s="297"/>
      <c r="P13" s="297"/>
      <c r="Q13" s="297"/>
      <c r="R13" s="297"/>
    </row>
    <row r="14" spans="1:18" ht="18" customHeight="1">
      <c r="A14" s="298"/>
      <c r="B14" s="298"/>
      <c r="C14" s="90" t="s">
        <v>11</v>
      </c>
      <c r="D14" s="89">
        <v>3907</v>
      </c>
      <c r="E14" s="89">
        <v>5516</v>
      </c>
      <c r="F14" s="89">
        <v>4839</v>
      </c>
      <c r="G14" s="89">
        <v>4401</v>
      </c>
      <c r="H14" s="89">
        <v>4889</v>
      </c>
      <c r="I14" s="89">
        <v>5569</v>
      </c>
      <c r="J14" s="89">
        <v>6650</v>
      </c>
      <c r="K14" s="89">
        <v>5545</v>
      </c>
      <c r="L14" s="89">
        <v>4594</v>
      </c>
      <c r="M14" s="89">
        <v>7938</v>
      </c>
      <c r="N14" s="297"/>
      <c r="O14" s="297"/>
      <c r="P14" s="297"/>
      <c r="Q14" s="297"/>
      <c r="R14" s="297"/>
    </row>
    <row r="15" spans="1:18" ht="18" customHeight="1">
      <c r="A15" s="298"/>
      <c r="B15" s="298" t="s">
        <v>3</v>
      </c>
      <c r="C15" s="90" t="s">
        <v>4</v>
      </c>
      <c r="D15" s="89">
        <v>27959</v>
      </c>
      <c r="E15" s="89">
        <v>31798</v>
      </c>
      <c r="F15" s="89">
        <v>42891</v>
      </c>
      <c r="G15" s="89">
        <v>27218</v>
      </c>
      <c r="H15" s="89">
        <v>31047</v>
      </c>
      <c r="I15" s="89">
        <v>30926</v>
      </c>
      <c r="J15" s="89">
        <v>28093</v>
      </c>
      <c r="K15" s="89">
        <v>24607</v>
      </c>
      <c r="L15" s="89">
        <v>21895</v>
      </c>
      <c r="M15" s="89">
        <v>35534</v>
      </c>
      <c r="N15" s="297"/>
      <c r="O15" s="297"/>
      <c r="P15" s="297"/>
      <c r="Q15" s="297"/>
      <c r="R15" s="297"/>
    </row>
    <row r="16" spans="1:18" ht="18" customHeight="1">
      <c r="A16" s="298"/>
      <c r="B16" s="298"/>
      <c r="C16" s="90" t="s">
        <v>5</v>
      </c>
      <c r="D16" s="89">
        <v>869</v>
      </c>
      <c r="E16" s="89">
        <v>880</v>
      </c>
      <c r="F16" s="89">
        <v>938</v>
      </c>
      <c r="G16" s="89">
        <v>224</v>
      </c>
      <c r="H16" s="89">
        <v>217</v>
      </c>
      <c r="I16" s="89">
        <v>524</v>
      </c>
      <c r="J16" s="89">
        <v>1318</v>
      </c>
      <c r="K16" s="89">
        <v>652</v>
      </c>
      <c r="L16" s="89">
        <v>390</v>
      </c>
      <c r="M16" s="89">
        <v>893</v>
      </c>
      <c r="N16" s="297"/>
      <c r="O16" s="297"/>
      <c r="P16" s="297"/>
      <c r="Q16" s="297"/>
      <c r="R16" s="297"/>
    </row>
    <row r="17" spans="1:18" ht="18" customHeight="1">
      <c r="A17" s="298"/>
      <c r="B17" s="298"/>
      <c r="C17" s="90" t="s">
        <v>11</v>
      </c>
      <c r="D17" s="89">
        <v>6780</v>
      </c>
      <c r="E17" s="89">
        <v>8952</v>
      </c>
      <c r="F17" s="89">
        <v>8753</v>
      </c>
      <c r="G17" s="89">
        <v>8318</v>
      </c>
      <c r="H17" s="89">
        <v>12100</v>
      </c>
      <c r="I17" s="89">
        <v>11338</v>
      </c>
      <c r="J17" s="89">
        <v>9914</v>
      </c>
      <c r="K17" s="89">
        <v>10564</v>
      </c>
      <c r="L17" s="89">
        <v>7937</v>
      </c>
      <c r="M17" s="89">
        <v>16240</v>
      </c>
      <c r="N17" s="297"/>
      <c r="O17" s="297"/>
      <c r="P17" s="297"/>
      <c r="Q17" s="297"/>
      <c r="R17" s="297"/>
    </row>
  </sheetData>
  <mergeCells count="13">
    <mergeCell ref="A1:M1"/>
    <mergeCell ref="N5:R17"/>
    <mergeCell ref="A6:A11"/>
    <mergeCell ref="B6:B8"/>
    <mergeCell ref="B9:B11"/>
    <mergeCell ref="A12:A17"/>
    <mergeCell ref="B12:B14"/>
    <mergeCell ref="B15:B17"/>
    <mergeCell ref="B3:C3"/>
    <mergeCell ref="D3:D4"/>
    <mergeCell ref="E3:M4"/>
    <mergeCell ref="N3:R4"/>
    <mergeCell ref="A4:C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Y26"/>
  <sheetViews>
    <sheetView topLeftCell="A2" zoomScale="60" zoomScaleNormal="60" workbookViewId="0">
      <selection activeCell="B5" sqref="B5:C5"/>
    </sheetView>
  </sheetViews>
  <sheetFormatPr baseColWidth="10" defaultColWidth="15.7265625" defaultRowHeight="14"/>
  <cols>
    <col min="1" max="1" width="31.54296875" style="1" bestFit="1" customWidth="1"/>
    <col min="2" max="2" width="20.7265625" style="1" customWidth="1"/>
    <col min="3" max="3" width="47.26953125" style="1" bestFit="1" customWidth="1"/>
    <col min="4" max="4" width="20.54296875" style="1" bestFit="1" customWidth="1"/>
    <col min="5" max="14" width="15.7265625" style="1"/>
    <col min="15" max="15" width="22.1796875" style="1" bestFit="1" customWidth="1"/>
    <col min="16" max="24" width="22.1796875" style="1" customWidth="1"/>
    <col min="25" max="16384" width="15.7265625" style="1"/>
  </cols>
  <sheetData>
    <row r="1" spans="1:25" s="143" customFormat="1" ht="14.5" customHeight="1">
      <c r="A1" s="310" t="s">
        <v>476</v>
      </c>
      <c r="B1" s="310"/>
      <c r="C1" s="310"/>
      <c r="D1" s="310"/>
      <c r="E1" s="310"/>
      <c r="F1" s="310"/>
      <c r="G1" s="310"/>
      <c r="H1" s="310"/>
      <c r="I1" s="310"/>
      <c r="J1" s="310"/>
      <c r="K1" s="310"/>
      <c r="L1" s="310"/>
      <c r="M1" s="311"/>
    </row>
    <row r="3" spans="1:25" ht="107.5" customHeight="1">
      <c r="A3" s="5" t="s">
        <v>15</v>
      </c>
      <c r="B3" s="299" t="s">
        <v>561</v>
      </c>
      <c r="C3" s="309"/>
      <c r="D3" s="282" t="s">
        <v>24</v>
      </c>
      <c r="E3" s="281" t="s">
        <v>336</v>
      </c>
      <c r="F3" s="281"/>
      <c r="G3" s="281"/>
      <c r="H3" s="281"/>
      <c r="I3" s="281"/>
      <c r="J3" s="281"/>
      <c r="K3" s="281"/>
      <c r="L3" s="281"/>
      <c r="M3" s="281"/>
      <c r="N3" s="301" t="s">
        <v>339</v>
      </c>
      <c r="O3" s="301"/>
      <c r="P3" s="301"/>
      <c r="Q3" s="301"/>
      <c r="R3" s="301"/>
    </row>
    <row r="4" spans="1:25" ht="18" customHeight="1">
      <c r="A4" s="302" t="s">
        <v>14</v>
      </c>
      <c r="B4" s="302"/>
      <c r="C4" s="302"/>
      <c r="D4" s="282"/>
      <c r="E4" s="281"/>
      <c r="F4" s="281"/>
      <c r="G4" s="281"/>
      <c r="H4" s="281"/>
      <c r="I4" s="281"/>
      <c r="J4" s="281"/>
      <c r="K4" s="281"/>
      <c r="L4" s="281"/>
      <c r="M4" s="281"/>
      <c r="N4" s="301"/>
      <c r="O4" s="301"/>
      <c r="P4" s="301"/>
      <c r="Q4" s="301"/>
      <c r="R4" s="301"/>
    </row>
    <row r="5" spans="1:25" ht="18" customHeight="1">
      <c r="A5" s="4"/>
      <c r="B5" s="258" t="s">
        <v>586</v>
      </c>
      <c r="C5" s="259" t="s">
        <v>12</v>
      </c>
      <c r="D5" s="57">
        <v>2009</v>
      </c>
      <c r="E5" s="58">
        <v>2010</v>
      </c>
      <c r="F5" s="57">
        <v>2011</v>
      </c>
      <c r="G5" s="58">
        <v>2012</v>
      </c>
      <c r="H5" s="57">
        <v>2013</v>
      </c>
      <c r="I5" s="58">
        <v>2014</v>
      </c>
      <c r="J5" s="57">
        <v>2015</v>
      </c>
      <c r="K5" s="58">
        <v>2016</v>
      </c>
      <c r="L5" s="57">
        <v>2017</v>
      </c>
      <c r="M5" s="58">
        <v>2018</v>
      </c>
      <c r="N5" s="318" t="s">
        <v>585</v>
      </c>
      <c r="O5" s="318"/>
      <c r="P5" s="318"/>
      <c r="Q5" s="318"/>
      <c r="R5" s="318"/>
    </row>
    <row r="6" spans="1:25" ht="18" customHeight="1">
      <c r="A6" s="303" t="s">
        <v>252</v>
      </c>
      <c r="B6" s="312" t="s">
        <v>2</v>
      </c>
      <c r="C6" s="70" t="s">
        <v>4</v>
      </c>
      <c r="D6" s="315">
        <f>9674+51298</f>
        <v>60972</v>
      </c>
      <c r="E6" s="315">
        <f>673+47156</f>
        <v>47829</v>
      </c>
      <c r="F6" s="315">
        <f>2849+29923</f>
        <v>32772</v>
      </c>
      <c r="G6" s="315">
        <f>9607+48440</f>
        <v>58047</v>
      </c>
      <c r="H6" s="315">
        <f>11279+55772</f>
        <v>67051</v>
      </c>
      <c r="I6" s="315">
        <f>29155+36704</f>
        <v>65859</v>
      </c>
      <c r="J6" s="315">
        <f>40723+80363</f>
        <v>121086</v>
      </c>
      <c r="K6" s="315">
        <f>21025+108509</f>
        <v>129534</v>
      </c>
      <c r="L6" s="315">
        <f>14433+79403</f>
        <v>93836</v>
      </c>
      <c r="M6" s="315">
        <f>28375+83295</f>
        <v>111670</v>
      </c>
      <c r="N6" s="318"/>
      <c r="O6" s="318"/>
      <c r="P6" s="318"/>
      <c r="Q6" s="318"/>
      <c r="R6" s="318"/>
      <c r="S6" s="59"/>
      <c r="T6" s="59"/>
      <c r="U6" s="59"/>
      <c r="V6" s="59"/>
      <c r="W6" s="59"/>
      <c r="X6" s="59"/>
      <c r="Y6" s="56"/>
    </row>
    <row r="7" spans="1:25" ht="18" customHeight="1">
      <c r="A7" s="304"/>
      <c r="B7" s="313"/>
      <c r="C7" s="70" t="s">
        <v>5</v>
      </c>
      <c r="D7" s="316"/>
      <c r="E7" s="316"/>
      <c r="F7" s="316"/>
      <c r="G7" s="316"/>
      <c r="H7" s="316"/>
      <c r="I7" s="316"/>
      <c r="J7" s="316"/>
      <c r="K7" s="316"/>
      <c r="L7" s="316"/>
      <c r="M7" s="316"/>
      <c r="N7" s="318"/>
      <c r="O7" s="318"/>
      <c r="P7" s="318"/>
      <c r="Q7" s="318"/>
      <c r="R7" s="318"/>
      <c r="S7" s="59"/>
      <c r="T7" s="59"/>
      <c r="U7" s="59"/>
      <c r="V7" s="59"/>
      <c r="W7" s="59"/>
      <c r="X7" s="59"/>
      <c r="Y7" s="56"/>
    </row>
    <row r="8" spans="1:25" ht="18" customHeight="1">
      <c r="A8" s="304"/>
      <c r="B8" s="313"/>
      <c r="C8" s="70" t="s">
        <v>11</v>
      </c>
      <c r="D8" s="316"/>
      <c r="E8" s="316"/>
      <c r="F8" s="316"/>
      <c r="G8" s="316"/>
      <c r="H8" s="316"/>
      <c r="I8" s="316"/>
      <c r="J8" s="316"/>
      <c r="K8" s="316"/>
      <c r="L8" s="316"/>
      <c r="M8" s="316"/>
      <c r="N8" s="318"/>
      <c r="O8" s="318"/>
      <c r="P8" s="318"/>
      <c r="Q8" s="318"/>
      <c r="R8" s="318"/>
      <c r="S8" s="59"/>
      <c r="T8" s="59"/>
      <c r="U8" s="59"/>
      <c r="V8" s="59"/>
      <c r="W8" s="59"/>
      <c r="X8" s="59"/>
      <c r="Y8" s="56"/>
    </row>
    <row r="9" spans="1:25" ht="18" customHeight="1">
      <c r="A9" s="304"/>
      <c r="B9" s="314"/>
      <c r="C9" s="70" t="s">
        <v>279</v>
      </c>
      <c r="D9" s="317"/>
      <c r="E9" s="317"/>
      <c r="F9" s="317"/>
      <c r="G9" s="317"/>
      <c r="H9" s="317"/>
      <c r="I9" s="317"/>
      <c r="J9" s="317"/>
      <c r="K9" s="317"/>
      <c r="L9" s="317"/>
      <c r="M9" s="317"/>
      <c r="N9" s="318"/>
      <c r="O9" s="318"/>
      <c r="P9" s="318"/>
      <c r="Q9" s="318"/>
      <c r="R9" s="318"/>
      <c r="S9" s="59"/>
      <c r="T9" s="59"/>
      <c r="U9" s="59"/>
      <c r="V9" s="59"/>
      <c r="W9" s="59"/>
      <c r="X9" s="59"/>
      <c r="Y9" s="56"/>
    </row>
    <row r="10" spans="1:25" ht="18" customHeight="1">
      <c r="A10" s="304"/>
      <c r="B10" s="312" t="s">
        <v>3</v>
      </c>
      <c r="C10" s="70" t="s">
        <v>4</v>
      </c>
      <c r="D10" s="315">
        <f>300+1397</f>
        <v>1697</v>
      </c>
      <c r="E10" s="315">
        <v>164</v>
      </c>
      <c r="F10" s="315">
        <f>275+378</f>
        <v>653</v>
      </c>
      <c r="G10" s="315">
        <f>287+217</f>
        <v>504</v>
      </c>
      <c r="H10" s="315">
        <v>1217</v>
      </c>
      <c r="I10" s="315">
        <f>680+101</f>
        <v>781</v>
      </c>
      <c r="J10" s="315">
        <f>3783+3180</f>
        <v>6963</v>
      </c>
      <c r="K10" s="315">
        <f>366+3454</f>
        <v>3820</v>
      </c>
      <c r="L10" s="315">
        <f>727+480</f>
        <v>1207</v>
      </c>
      <c r="M10" s="315">
        <v>0</v>
      </c>
      <c r="N10" s="318"/>
      <c r="O10" s="318"/>
      <c r="P10" s="318"/>
      <c r="Q10" s="318"/>
      <c r="R10" s="318"/>
      <c r="V10" s="59"/>
      <c r="W10" s="59"/>
      <c r="X10" s="59"/>
    </row>
    <row r="11" spans="1:25" ht="18" customHeight="1">
      <c r="A11" s="304"/>
      <c r="B11" s="313"/>
      <c r="C11" s="70" t="s">
        <v>5</v>
      </c>
      <c r="D11" s="316"/>
      <c r="E11" s="316"/>
      <c r="F11" s="316"/>
      <c r="G11" s="316"/>
      <c r="H11" s="316"/>
      <c r="I11" s="316"/>
      <c r="J11" s="316"/>
      <c r="K11" s="316"/>
      <c r="L11" s="316"/>
      <c r="M11" s="316"/>
      <c r="N11" s="318"/>
      <c r="O11" s="318"/>
      <c r="P11" s="318"/>
      <c r="Q11" s="318"/>
      <c r="R11" s="318"/>
    </row>
    <row r="12" spans="1:25" ht="18" customHeight="1">
      <c r="A12" s="304"/>
      <c r="B12" s="313"/>
      <c r="C12" s="70" t="s">
        <v>11</v>
      </c>
      <c r="D12" s="316"/>
      <c r="E12" s="316"/>
      <c r="F12" s="316"/>
      <c r="G12" s="316"/>
      <c r="H12" s="316"/>
      <c r="I12" s="316"/>
      <c r="J12" s="316"/>
      <c r="K12" s="316"/>
      <c r="L12" s="316"/>
      <c r="M12" s="316"/>
      <c r="N12" s="318"/>
      <c r="O12" s="318"/>
      <c r="P12" s="318"/>
      <c r="Q12" s="318"/>
      <c r="R12" s="318"/>
    </row>
    <row r="13" spans="1:25" ht="18" customHeight="1">
      <c r="A13" s="305"/>
      <c r="B13" s="314"/>
      <c r="C13" s="70" t="s">
        <v>279</v>
      </c>
      <c r="D13" s="317"/>
      <c r="E13" s="317"/>
      <c r="F13" s="317"/>
      <c r="G13" s="317"/>
      <c r="H13" s="317"/>
      <c r="I13" s="317"/>
      <c r="J13" s="317"/>
      <c r="K13" s="317"/>
      <c r="L13" s="317"/>
      <c r="M13" s="317"/>
      <c r="N13" s="318"/>
      <c r="O13" s="318"/>
      <c r="P13" s="318"/>
      <c r="Q13" s="318"/>
      <c r="R13" s="318"/>
    </row>
    <row r="14" spans="1:25" ht="18" customHeight="1">
      <c r="A14" s="306" t="s">
        <v>253</v>
      </c>
      <c r="B14" s="312" t="s">
        <v>2</v>
      </c>
      <c r="C14" s="70" t="s">
        <v>4</v>
      </c>
      <c r="D14" s="315">
        <v>294437</v>
      </c>
      <c r="E14" s="315">
        <v>409050</v>
      </c>
      <c r="F14" s="315">
        <v>354299</v>
      </c>
      <c r="G14" s="315">
        <v>394927</v>
      </c>
      <c r="H14" s="315">
        <v>513159</v>
      </c>
      <c r="I14" s="315">
        <v>557178</v>
      </c>
      <c r="J14" s="315">
        <v>589183</v>
      </c>
      <c r="K14" s="315">
        <v>541775</v>
      </c>
      <c r="L14" s="315">
        <v>630182</v>
      </c>
      <c r="M14" s="315">
        <v>589008</v>
      </c>
      <c r="N14" s="318"/>
      <c r="O14" s="318"/>
      <c r="P14" s="318"/>
      <c r="Q14" s="318"/>
      <c r="R14" s="318"/>
    </row>
    <row r="15" spans="1:25" ht="18" customHeight="1">
      <c r="A15" s="307"/>
      <c r="B15" s="313"/>
      <c r="C15" s="70" t="s">
        <v>5</v>
      </c>
      <c r="D15" s="316"/>
      <c r="E15" s="316"/>
      <c r="F15" s="316"/>
      <c r="G15" s="316"/>
      <c r="H15" s="316"/>
      <c r="I15" s="316"/>
      <c r="J15" s="316"/>
      <c r="K15" s="316"/>
      <c r="L15" s="316"/>
      <c r="M15" s="316"/>
      <c r="N15" s="318"/>
      <c r="O15" s="318"/>
      <c r="P15" s="318"/>
      <c r="Q15" s="318"/>
      <c r="R15" s="318"/>
    </row>
    <row r="16" spans="1:25" ht="18" customHeight="1">
      <c r="A16" s="307"/>
      <c r="B16" s="313"/>
      <c r="C16" s="70" t="s">
        <v>11</v>
      </c>
      <c r="D16" s="316"/>
      <c r="E16" s="316"/>
      <c r="F16" s="316"/>
      <c r="G16" s="316"/>
      <c r="H16" s="316"/>
      <c r="I16" s="316"/>
      <c r="J16" s="316"/>
      <c r="K16" s="316"/>
      <c r="L16" s="316"/>
      <c r="M16" s="316"/>
      <c r="N16" s="318"/>
      <c r="O16" s="318"/>
      <c r="P16" s="318"/>
      <c r="Q16" s="318"/>
      <c r="R16" s="318"/>
    </row>
    <row r="17" spans="1:20" ht="18" customHeight="1">
      <c r="A17" s="307"/>
      <c r="B17" s="314"/>
      <c r="C17" s="70" t="s">
        <v>279</v>
      </c>
      <c r="D17" s="317"/>
      <c r="E17" s="317"/>
      <c r="F17" s="317"/>
      <c r="G17" s="317"/>
      <c r="H17" s="317"/>
      <c r="I17" s="317"/>
      <c r="J17" s="317"/>
      <c r="K17" s="317"/>
      <c r="L17" s="317"/>
      <c r="M17" s="317"/>
      <c r="N17" s="318"/>
      <c r="O17" s="318"/>
      <c r="P17" s="318"/>
      <c r="Q17" s="318"/>
      <c r="R17" s="318"/>
    </row>
    <row r="18" spans="1:20" ht="18" customHeight="1">
      <c r="A18" s="307"/>
      <c r="B18" s="312" t="s">
        <v>3</v>
      </c>
      <c r="C18" s="70" t="s">
        <v>4</v>
      </c>
      <c r="D18" s="315">
        <v>90399</v>
      </c>
      <c r="E18" s="315">
        <v>97623</v>
      </c>
      <c r="F18" s="315">
        <v>102125</v>
      </c>
      <c r="G18" s="315">
        <v>83043</v>
      </c>
      <c r="H18" s="315">
        <v>112401</v>
      </c>
      <c r="I18" s="315">
        <v>79020</v>
      </c>
      <c r="J18" s="315">
        <v>116600</v>
      </c>
      <c r="K18" s="315">
        <v>101675</v>
      </c>
      <c r="L18" s="315">
        <v>56025</v>
      </c>
      <c r="M18" s="315">
        <v>52399</v>
      </c>
      <c r="N18" s="318"/>
      <c r="O18" s="318"/>
      <c r="P18" s="318"/>
      <c r="Q18" s="318"/>
      <c r="R18" s="318"/>
    </row>
    <row r="19" spans="1:20" ht="18" customHeight="1">
      <c r="A19" s="307"/>
      <c r="B19" s="313"/>
      <c r="C19" s="70" t="s">
        <v>5</v>
      </c>
      <c r="D19" s="316"/>
      <c r="E19" s="316"/>
      <c r="F19" s="316"/>
      <c r="G19" s="316"/>
      <c r="H19" s="316"/>
      <c r="I19" s="316"/>
      <c r="J19" s="316"/>
      <c r="K19" s="316"/>
      <c r="L19" s="316"/>
      <c r="M19" s="316"/>
      <c r="N19" s="318"/>
      <c r="O19" s="318"/>
      <c r="P19" s="318"/>
      <c r="Q19" s="318"/>
      <c r="R19" s="318"/>
    </row>
    <row r="20" spans="1:20" ht="18" customHeight="1">
      <c r="A20" s="307"/>
      <c r="B20" s="313"/>
      <c r="C20" s="70" t="s">
        <v>11</v>
      </c>
      <c r="D20" s="316"/>
      <c r="E20" s="316"/>
      <c r="F20" s="316"/>
      <c r="G20" s="316"/>
      <c r="H20" s="316"/>
      <c r="I20" s="316"/>
      <c r="J20" s="316"/>
      <c r="K20" s="316"/>
      <c r="L20" s="316"/>
      <c r="M20" s="316"/>
      <c r="N20" s="318"/>
      <c r="O20" s="318"/>
      <c r="P20" s="318"/>
      <c r="Q20" s="318"/>
      <c r="R20" s="318"/>
      <c r="S20" s="48"/>
    </row>
    <row r="21" spans="1:20" ht="18" customHeight="1">
      <c r="A21" s="308"/>
      <c r="B21" s="314"/>
      <c r="C21" s="70" t="s">
        <v>279</v>
      </c>
      <c r="D21" s="317"/>
      <c r="E21" s="317"/>
      <c r="F21" s="317"/>
      <c r="G21" s="317"/>
      <c r="H21" s="317"/>
      <c r="I21" s="317"/>
      <c r="J21" s="317"/>
      <c r="K21" s="317"/>
      <c r="L21" s="317"/>
      <c r="M21" s="317"/>
      <c r="N21" s="318"/>
      <c r="O21" s="318"/>
      <c r="P21" s="318"/>
      <c r="Q21" s="318"/>
      <c r="R21" s="318"/>
      <c r="T21" s="49"/>
    </row>
    <row r="22" spans="1:20">
      <c r="A22" s="319" t="s">
        <v>410</v>
      </c>
      <c r="B22" s="319"/>
      <c r="C22" s="252" t="s">
        <v>562</v>
      </c>
      <c r="D22" s="254">
        <v>0.44537415022852705</v>
      </c>
      <c r="E22" s="254">
        <v>0.45083467439246416</v>
      </c>
      <c r="F22" s="254">
        <v>0.4279027482410846</v>
      </c>
      <c r="G22" s="254">
        <v>0.34790403311272344</v>
      </c>
      <c r="H22" s="254">
        <v>0.35646209261906703</v>
      </c>
      <c r="I22" s="254">
        <v>0.27055567856950208</v>
      </c>
      <c r="J22" s="254">
        <f>AVERAGE(D22:I22,M22)</f>
        <v>0.39300476816619551</v>
      </c>
      <c r="K22" s="254">
        <f>AVERAGE(D22:I22,M22)</f>
        <v>0.39300476816619551</v>
      </c>
      <c r="L22" s="254">
        <f>AVERAGE(D22:I22,M22)</f>
        <v>0.39300476816619551</v>
      </c>
      <c r="M22" s="255">
        <v>0.45200000000000001</v>
      </c>
      <c r="N22" s="318"/>
      <c r="O22" s="318"/>
      <c r="P22" s="318"/>
      <c r="Q22" s="318"/>
      <c r="R22" s="318"/>
    </row>
    <row r="23" spans="1:20">
      <c r="A23" s="319"/>
      <c r="B23" s="319"/>
      <c r="C23" s="252" t="s">
        <v>5</v>
      </c>
      <c r="D23" s="254">
        <v>0.2720716706249478</v>
      </c>
      <c r="E23" s="254">
        <v>0.15940725740978468</v>
      </c>
      <c r="F23" s="254">
        <v>0.13183174351399962</v>
      </c>
      <c r="G23" s="254">
        <v>9.4642967775450934E-2</v>
      </c>
      <c r="H23" s="254">
        <v>8.9672139059917472E-2</v>
      </c>
      <c r="I23" s="254">
        <v>0.14319750030644085</v>
      </c>
      <c r="J23" s="254">
        <f t="shared" ref="J23:J26" si="0">AVERAGE(D23:I23,M23)</f>
        <v>0.13797475409864876</v>
      </c>
      <c r="K23" s="254">
        <f t="shared" ref="K23:K26" si="1">AVERAGE(D23:I23,M23)</f>
        <v>0.13797475409864876</v>
      </c>
      <c r="L23" s="254">
        <f t="shared" ref="L23:L25" si="2">AVERAGE(D23:I23,M23)</f>
        <v>0.13797475409864876</v>
      </c>
      <c r="M23" s="255">
        <v>7.4999999999999997E-2</v>
      </c>
      <c r="N23" s="318"/>
      <c r="O23" s="318"/>
      <c r="P23" s="318"/>
      <c r="Q23" s="318"/>
      <c r="R23" s="318"/>
    </row>
    <row r="24" spans="1:20">
      <c r="A24" s="319"/>
      <c r="B24" s="319"/>
      <c r="C24" s="252" t="s">
        <v>563</v>
      </c>
      <c r="D24" s="254">
        <v>9.5670642919969927E-3</v>
      </c>
      <c r="E24" s="254">
        <v>0.12278198359036589</v>
      </c>
      <c r="F24" s="254">
        <v>0.16613949529561522</v>
      </c>
      <c r="G24" s="254">
        <v>0.2497719080121088</v>
      </c>
      <c r="H24" s="254">
        <v>0.3321143505502348</v>
      </c>
      <c r="I24" s="254">
        <v>0.34504263208601971</v>
      </c>
      <c r="J24" s="254">
        <f t="shared" si="0"/>
        <v>0.19677391911804873</v>
      </c>
      <c r="K24" s="254">
        <f t="shared" si="1"/>
        <v>0.19677391911804873</v>
      </c>
      <c r="L24" s="254">
        <f t="shared" si="2"/>
        <v>0.19677391911804873</v>
      </c>
      <c r="M24" s="255">
        <v>0.152</v>
      </c>
      <c r="N24" s="318"/>
      <c r="O24" s="318"/>
      <c r="P24" s="318"/>
      <c r="Q24" s="318"/>
      <c r="R24" s="318"/>
    </row>
    <row r="25" spans="1:20">
      <c r="A25" s="319"/>
      <c r="B25" s="319"/>
      <c r="C25" s="252" t="s">
        <v>564</v>
      </c>
      <c r="D25" s="255">
        <v>0.27298711485452815</v>
      </c>
      <c r="E25" s="254">
        <v>0.24999079918852904</v>
      </c>
      <c r="F25" s="254">
        <v>0.25713573954745661</v>
      </c>
      <c r="G25" s="254">
        <v>0.29533500652665179</v>
      </c>
      <c r="H25" s="254">
        <v>0.21490769948794297</v>
      </c>
      <c r="I25" s="254">
        <v>0.2306911442518676</v>
      </c>
      <c r="J25" s="254">
        <f t="shared" si="0"/>
        <v>0.25014964340813944</v>
      </c>
      <c r="K25" s="254">
        <f t="shared" si="1"/>
        <v>0.25014964340813944</v>
      </c>
      <c r="L25" s="254">
        <f t="shared" si="2"/>
        <v>0.25014964340813944</v>
      </c>
      <c r="M25" s="255">
        <v>0.23</v>
      </c>
      <c r="N25" s="318"/>
      <c r="O25" s="318"/>
      <c r="P25" s="318"/>
      <c r="Q25" s="318"/>
      <c r="R25" s="318"/>
    </row>
    <row r="26" spans="1:20">
      <c r="A26" s="319"/>
      <c r="B26" s="319"/>
      <c r="C26" s="252" t="s">
        <v>279</v>
      </c>
      <c r="D26" s="255">
        <v>0</v>
      </c>
      <c r="E26" s="254">
        <v>1.6985285418856223E-2</v>
      </c>
      <c r="F26" s="254">
        <v>1.6990273401843975E-2</v>
      </c>
      <c r="G26" s="254">
        <v>1.2346084573065031E-2</v>
      </c>
      <c r="H26" s="254">
        <v>6.843718282837705E-3</v>
      </c>
      <c r="I26" s="254">
        <v>1.0513044786169679E-2</v>
      </c>
      <c r="J26" s="254">
        <f t="shared" si="0"/>
        <v>2.2096915208967515E-2</v>
      </c>
      <c r="K26" s="254">
        <f t="shared" si="1"/>
        <v>2.2096915208967515E-2</v>
      </c>
      <c r="L26" s="254">
        <f>AVERAGE(D26:I26,M26)</f>
        <v>2.2096915208967515E-2</v>
      </c>
      <c r="M26" s="255">
        <v>9.0999999999999998E-2</v>
      </c>
      <c r="N26" s="318"/>
      <c r="O26" s="318"/>
      <c r="P26" s="318"/>
      <c r="Q26" s="318"/>
      <c r="R26" s="318"/>
    </row>
  </sheetData>
  <mergeCells count="54">
    <mergeCell ref="N3:R4"/>
    <mergeCell ref="N5:R26"/>
    <mergeCell ref="A22:B26"/>
    <mergeCell ref="I18:I21"/>
    <mergeCell ref="J18:J21"/>
    <mergeCell ref="K18:K21"/>
    <mergeCell ref="L18:L21"/>
    <mergeCell ref="B18:B21"/>
    <mergeCell ref="M18:M21"/>
    <mergeCell ref="D18:D21"/>
    <mergeCell ref="E18:E21"/>
    <mergeCell ref="F18:F21"/>
    <mergeCell ref="G18:G21"/>
    <mergeCell ref="H18:H21"/>
    <mergeCell ref="I14:I17"/>
    <mergeCell ref="J14:J17"/>
    <mergeCell ref="K14:K17"/>
    <mergeCell ref="L14:L17"/>
    <mergeCell ref="M14:M17"/>
    <mergeCell ref="D14:D17"/>
    <mergeCell ref="E14:E17"/>
    <mergeCell ref="F14:F17"/>
    <mergeCell ref="G14:G17"/>
    <mergeCell ref="H14:H17"/>
    <mergeCell ref="J6:J9"/>
    <mergeCell ref="K6:K9"/>
    <mergeCell ref="L6:L9"/>
    <mergeCell ref="M6:M9"/>
    <mergeCell ref="D10:D13"/>
    <mergeCell ref="E10:E13"/>
    <mergeCell ref="F10:F13"/>
    <mergeCell ref="G10:G13"/>
    <mergeCell ref="H10:H13"/>
    <mergeCell ref="I10:I13"/>
    <mergeCell ref="J10:J13"/>
    <mergeCell ref="K10:K13"/>
    <mergeCell ref="L10:L13"/>
    <mergeCell ref="M10:M13"/>
    <mergeCell ref="A6:A13"/>
    <mergeCell ref="A14:A21"/>
    <mergeCell ref="B3:C3"/>
    <mergeCell ref="A4:C4"/>
    <mergeCell ref="A1:M1"/>
    <mergeCell ref="E3:M4"/>
    <mergeCell ref="B6:B9"/>
    <mergeCell ref="B10:B13"/>
    <mergeCell ref="B14:B17"/>
    <mergeCell ref="D3:D4"/>
    <mergeCell ref="D6:D9"/>
    <mergeCell ref="E6:E9"/>
    <mergeCell ref="F6:F9"/>
    <mergeCell ref="G6:G9"/>
    <mergeCell ref="H6:H9"/>
    <mergeCell ref="I6:I9"/>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79998168889431442"/>
  </sheetPr>
  <dimension ref="A1:R23"/>
  <sheetViews>
    <sheetView zoomScaleNormal="100" workbookViewId="0">
      <selection activeCell="T14" sqref="T14"/>
    </sheetView>
  </sheetViews>
  <sheetFormatPr baseColWidth="10" defaultColWidth="15.54296875" defaultRowHeight="14"/>
  <cols>
    <col min="1" max="1" width="31.54296875" style="1" bestFit="1" customWidth="1"/>
    <col min="2" max="2" width="20.54296875" style="1" customWidth="1"/>
    <col min="3" max="3" width="47.453125" style="1" bestFit="1" customWidth="1"/>
    <col min="4" max="4" width="20.54296875" style="1" bestFit="1" customWidth="1"/>
    <col min="5" max="16384" width="15.54296875" style="1"/>
  </cols>
  <sheetData>
    <row r="1" spans="1:18" s="143" customFormat="1">
      <c r="A1" s="290" t="s">
        <v>479</v>
      </c>
      <c r="B1" s="290"/>
      <c r="C1" s="290"/>
      <c r="D1" s="290"/>
      <c r="E1" s="290"/>
      <c r="F1" s="290"/>
      <c r="G1" s="290"/>
      <c r="H1" s="290"/>
      <c r="I1" s="290"/>
      <c r="J1" s="290"/>
      <c r="K1" s="290"/>
      <c r="L1" s="290"/>
      <c r="M1" s="290"/>
    </row>
    <row r="3" spans="1:18" ht="55" customHeight="1">
      <c r="A3" s="5" t="s">
        <v>15</v>
      </c>
      <c r="B3" s="299" t="s">
        <v>333</v>
      </c>
      <c r="C3" s="300"/>
      <c r="D3" s="282" t="s">
        <v>24</v>
      </c>
      <c r="E3" s="281" t="s">
        <v>557</v>
      </c>
      <c r="F3" s="281"/>
      <c r="G3" s="281"/>
      <c r="H3" s="281"/>
      <c r="I3" s="281"/>
      <c r="J3" s="281"/>
      <c r="K3" s="281"/>
      <c r="L3" s="281"/>
      <c r="M3" s="281"/>
      <c r="N3" s="301" t="s">
        <v>339</v>
      </c>
      <c r="O3" s="301"/>
      <c r="P3" s="301"/>
      <c r="Q3" s="301"/>
      <c r="R3" s="301"/>
    </row>
    <row r="4" spans="1:18" ht="18" customHeight="1">
      <c r="A4" s="302" t="s">
        <v>14</v>
      </c>
      <c r="B4" s="302"/>
      <c r="C4" s="302"/>
      <c r="D4" s="282"/>
      <c r="E4" s="281"/>
      <c r="F4" s="281"/>
      <c r="G4" s="281"/>
      <c r="H4" s="281"/>
      <c r="I4" s="281"/>
      <c r="J4" s="281"/>
      <c r="K4" s="281"/>
      <c r="L4" s="281"/>
      <c r="M4" s="281"/>
      <c r="N4" s="301"/>
      <c r="O4" s="301"/>
      <c r="P4" s="301"/>
      <c r="Q4" s="301"/>
      <c r="R4" s="301"/>
    </row>
    <row r="5" spans="1:18" ht="18" customHeight="1">
      <c r="A5" s="86"/>
      <c r="B5" s="258" t="s">
        <v>586</v>
      </c>
      <c r="C5" s="259" t="s">
        <v>12</v>
      </c>
      <c r="D5" s="88">
        <v>2009</v>
      </c>
      <c r="E5" s="88">
        <v>2010</v>
      </c>
      <c r="F5" s="88">
        <v>2011</v>
      </c>
      <c r="G5" s="88">
        <v>2012</v>
      </c>
      <c r="H5" s="88">
        <v>2013</v>
      </c>
      <c r="I5" s="88">
        <v>2014</v>
      </c>
      <c r="J5" s="88">
        <v>2015</v>
      </c>
      <c r="K5" s="88">
        <v>2016</v>
      </c>
      <c r="L5" s="88">
        <v>2017</v>
      </c>
      <c r="M5" s="88">
        <v>2018</v>
      </c>
      <c r="N5" s="296" t="s">
        <v>590</v>
      </c>
      <c r="O5" s="297"/>
      <c r="P5" s="297"/>
      <c r="Q5" s="297"/>
      <c r="R5" s="297"/>
    </row>
    <row r="6" spans="1:18" ht="18" customHeight="1">
      <c r="A6" s="298" t="s">
        <v>0</v>
      </c>
      <c r="B6" s="298" t="s">
        <v>2</v>
      </c>
      <c r="C6" s="90" t="s">
        <v>4</v>
      </c>
      <c r="D6" s="52">
        <v>1876.5659999999998</v>
      </c>
      <c r="E6" s="52">
        <v>1189.1779999999999</v>
      </c>
      <c r="F6" s="52">
        <v>1784.662</v>
      </c>
      <c r="G6" s="52">
        <v>1374.7819999999999</v>
      </c>
      <c r="H6" s="52">
        <v>1301.5590000000002</v>
      </c>
      <c r="I6" s="52">
        <v>1365.9670000000001</v>
      </c>
      <c r="J6" s="52">
        <v>1395.9</v>
      </c>
      <c r="K6" s="52">
        <v>1445.9</v>
      </c>
      <c r="L6" s="52">
        <v>1475.6</v>
      </c>
      <c r="M6" s="52">
        <v>1490.1000000000001</v>
      </c>
      <c r="N6" s="297"/>
      <c r="O6" s="297"/>
      <c r="P6" s="297"/>
      <c r="Q6" s="297"/>
      <c r="R6" s="297"/>
    </row>
    <row r="7" spans="1:18" ht="18" customHeight="1">
      <c r="A7" s="298"/>
      <c r="B7" s="298"/>
      <c r="C7" s="90" t="s">
        <v>5</v>
      </c>
      <c r="D7" s="52">
        <v>608.27100000000007</v>
      </c>
      <c r="E7" s="52">
        <v>430.71800000000002</v>
      </c>
      <c r="F7" s="52">
        <v>615.76800000000003</v>
      </c>
      <c r="G7" s="52">
        <v>618.98599999999999</v>
      </c>
      <c r="H7" s="52">
        <v>501.56500000000005</v>
      </c>
      <c r="I7" s="52">
        <v>474.14799999999997</v>
      </c>
      <c r="J7" s="52">
        <v>446.4</v>
      </c>
      <c r="K7" s="52">
        <v>442.9</v>
      </c>
      <c r="L7" s="52">
        <v>483.8</v>
      </c>
      <c r="M7" s="52">
        <v>376.5</v>
      </c>
      <c r="N7" s="297"/>
      <c r="O7" s="297"/>
      <c r="P7" s="297"/>
      <c r="Q7" s="297"/>
      <c r="R7" s="297"/>
    </row>
    <row r="8" spans="1:18" ht="18" customHeight="1">
      <c r="A8" s="298"/>
      <c r="B8" s="298"/>
      <c r="C8" s="90" t="s">
        <v>11</v>
      </c>
      <c r="D8" s="52">
        <v>49.43</v>
      </c>
      <c r="E8" s="52">
        <v>56.077000000000005</v>
      </c>
      <c r="F8" s="52">
        <v>53.472999999999999</v>
      </c>
      <c r="G8" s="52">
        <v>50.835000000000008</v>
      </c>
      <c r="H8" s="52">
        <v>39.527000000000001</v>
      </c>
      <c r="I8" s="52">
        <v>91.955999999999989</v>
      </c>
      <c r="J8" s="52">
        <v>64.400000000000006</v>
      </c>
      <c r="K8" s="52">
        <v>56</v>
      </c>
      <c r="L8" s="52">
        <v>38.099999999999994</v>
      </c>
      <c r="M8" s="52">
        <v>47.1</v>
      </c>
      <c r="N8" s="297"/>
      <c r="O8" s="297"/>
      <c r="P8" s="297"/>
      <c r="Q8" s="297"/>
      <c r="R8" s="297"/>
    </row>
    <row r="9" spans="1:18" ht="18" customHeight="1">
      <c r="A9" s="298"/>
      <c r="B9" s="298" t="s">
        <v>3</v>
      </c>
      <c r="C9" s="90" t="s">
        <v>4</v>
      </c>
      <c r="D9" s="52">
        <v>411.476</v>
      </c>
      <c r="E9" s="52">
        <v>211.82499999999999</v>
      </c>
      <c r="F9" s="52">
        <v>359.91199999999998</v>
      </c>
      <c r="G9" s="52">
        <v>390.53999999999996</v>
      </c>
      <c r="H9" s="52">
        <v>356.59500000000003</v>
      </c>
      <c r="I9" s="52">
        <v>335.01300000000003</v>
      </c>
      <c r="J9" s="52">
        <v>355</v>
      </c>
      <c r="K9" s="52">
        <v>402</v>
      </c>
      <c r="L9" s="52">
        <v>365.20000000000005</v>
      </c>
      <c r="M9" s="52">
        <v>347.5</v>
      </c>
      <c r="N9" s="297"/>
      <c r="O9" s="297"/>
      <c r="P9" s="297"/>
      <c r="Q9" s="297"/>
      <c r="R9" s="297"/>
    </row>
    <row r="10" spans="1:18" ht="18" customHeight="1">
      <c r="A10" s="298"/>
      <c r="B10" s="298"/>
      <c r="C10" s="90" t="s">
        <v>5</v>
      </c>
      <c r="D10" s="52">
        <v>506.50299999999993</v>
      </c>
      <c r="E10" s="52">
        <v>355.96199999999999</v>
      </c>
      <c r="F10" s="52">
        <v>574.33999999999992</v>
      </c>
      <c r="G10" s="52">
        <v>640.851</v>
      </c>
      <c r="H10" s="52">
        <v>608.16700000000003</v>
      </c>
      <c r="I10" s="52">
        <v>432.77300000000002</v>
      </c>
      <c r="J10" s="52">
        <v>472.8</v>
      </c>
      <c r="K10" s="52">
        <v>501.9</v>
      </c>
      <c r="L10" s="52">
        <v>425.4</v>
      </c>
      <c r="M10" s="52">
        <v>329.2</v>
      </c>
      <c r="N10" s="297"/>
      <c r="O10" s="297"/>
      <c r="P10" s="297"/>
      <c r="Q10" s="297"/>
      <c r="R10" s="297"/>
    </row>
    <row r="11" spans="1:18" ht="18" customHeight="1">
      <c r="A11" s="298"/>
      <c r="B11" s="298"/>
      <c r="C11" s="90" t="s">
        <v>11</v>
      </c>
      <c r="D11" s="52">
        <v>31.456000000000003</v>
      </c>
      <c r="E11" s="52">
        <v>44.617000000000004</v>
      </c>
      <c r="F11" s="52">
        <v>35.640999999999998</v>
      </c>
      <c r="G11" s="52">
        <v>40.844000000000001</v>
      </c>
      <c r="H11" s="52">
        <v>47.078000000000003</v>
      </c>
      <c r="I11" s="52">
        <v>260.85300000000001</v>
      </c>
      <c r="J11" s="52">
        <v>314.2</v>
      </c>
      <c r="K11" s="52">
        <v>287</v>
      </c>
      <c r="L11" s="52">
        <v>230.60000000000002</v>
      </c>
      <c r="M11" s="52">
        <v>250.3</v>
      </c>
      <c r="N11" s="297"/>
      <c r="O11" s="297"/>
      <c r="P11" s="297"/>
      <c r="Q11" s="297"/>
      <c r="R11" s="297"/>
    </row>
    <row r="12" spans="1:18" ht="18" customHeight="1">
      <c r="A12" s="298" t="s">
        <v>42</v>
      </c>
      <c r="B12" s="298" t="s">
        <v>2</v>
      </c>
      <c r="C12" s="90" t="s">
        <v>4</v>
      </c>
      <c r="D12" s="52">
        <v>973.21499999999992</v>
      </c>
      <c r="E12" s="52">
        <v>635.76700000000005</v>
      </c>
      <c r="F12" s="52">
        <v>930.55200000000002</v>
      </c>
      <c r="G12" s="52">
        <v>859.64899999999989</v>
      </c>
      <c r="H12" s="52">
        <v>759.61400000000003</v>
      </c>
      <c r="I12" s="52">
        <v>833.33500000000004</v>
      </c>
      <c r="J12" s="52">
        <v>829.69999999999993</v>
      </c>
      <c r="K12" s="52">
        <v>835.3</v>
      </c>
      <c r="L12" s="52">
        <v>762</v>
      </c>
      <c r="M12" s="52">
        <v>1033.5999999999999</v>
      </c>
      <c r="N12" s="297"/>
      <c r="O12" s="297"/>
      <c r="P12" s="297"/>
      <c r="Q12" s="297"/>
      <c r="R12" s="297"/>
    </row>
    <row r="13" spans="1:18" ht="18" customHeight="1">
      <c r="A13" s="298"/>
      <c r="B13" s="298"/>
      <c r="C13" s="90" t="s">
        <v>5</v>
      </c>
      <c r="D13" s="52">
        <v>311.09800000000001</v>
      </c>
      <c r="E13" s="52">
        <v>235.02499999999998</v>
      </c>
      <c r="F13" s="52">
        <v>327.34900000000005</v>
      </c>
      <c r="G13" s="52">
        <v>357.77800000000002</v>
      </c>
      <c r="H13" s="52">
        <v>327.83699999999999</v>
      </c>
      <c r="I13" s="52">
        <v>285.37</v>
      </c>
      <c r="J13" s="52">
        <v>289.60000000000002</v>
      </c>
      <c r="K13" s="52">
        <v>285.3</v>
      </c>
      <c r="L13" s="52">
        <v>268</v>
      </c>
      <c r="M13" s="52">
        <v>286.70000000000005</v>
      </c>
      <c r="N13" s="297"/>
      <c r="O13" s="297"/>
      <c r="P13" s="297"/>
      <c r="Q13" s="297"/>
      <c r="R13" s="297"/>
    </row>
    <row r="14" spans="1:18" ht="18" customHeight="1">
      <c r="A14" s="298"/>
      <c r="B14" s="298"/>
      <c r="C14" s="90" t="s">
        <v>11</v>
      </c>
      <c r="D14" s="52">
        <v>37.079000000000008</v>
      </c>
      <c r="E14" s="52">
        <v>23.458000000000002</v>
      </c>
      <c r="F14" s="52">
        <v>33.080999999999996</v>
      </c>
      <c r="G14" s="52">
        <v>53.451000000000001</v>
      </c>
      <c r="H14" s="52">
        <v>36.859000000000002</v>
      </c>
      <c r="I14" s="52">
        <v>79.498999999999995</v>
      </c>
      <c r="J14" s="52">
        <v>58.9</v>
      </c>
      <c r="K14" s="52">
        <v>41.800000000000004</v>
      </c>
      <c r="L14" s="52">
        <v>53.6</v>
      </c>
      <c r="M14" s="52">
        <v>21.9</v>
      </c>
      <c r="N14" s="297"/>
      <c r="O14" s="297"/>
      <c r="P14" s="297"/>
      <c r="Q14" s="297"/>
      <c r="R14" s="297"/>
    </row>
    <row r="15" spans="1:18" ht="18" customHeight="1">
      <c r="A15" s="298"/>
      <c r="B15" s="298" t="s">
        <v>3</v>
      </c>
      <c r="C15" s="90" t="s">
        <v>4</v>
      </c>
      <c r="D15" s="52">
        <v>201.845</v>
      </c>
      <c r="E15" s="52">
        <v>109.65600000000001</v>
      </c>
      <c r="F15" s="52">
        <v>162.846</v>
      </c>
      <c r="G15" s="52">
        <v>172.95</v>
      </c>
      <c r="H15" s="52">
        <v>158.852</v>
      </c>
      <c r="I15" s="52">
        <v>195.12700000000001</v>
      </c>
      <c r="J15" s="52">
        <v>214.8</v>
      </c>
      <c r="K15" s="52">
        <v>231.8</v>
      </c>
      <c r="L15" s="52">
        <v>214.79999999999998</v>
      </c>
      <c r="M15" s="52">
        <v>274.60000000000002</v>
      </c>
      <c r="N15" s="297"/>
      <c r="O15" s="297"/>
      <c r="P15" s="297"/>
      <c r="Q15" s="297"/>
      <c r="R15" s="297"/>
    </row>
    <row r="16" spans="1:18" ht="18" customHeight="1">
      <c r="A16" s="298"/>
      <c r="B16" s="298"/>
      <c r="C16" s="90" t="s">
        <v>5</v>
      </c>
      <c r="D16" s="52">
        <v>226.709</v>
      </c>
      <c r="E16" s="52">
        <v>142.25799999999998</v>
      </c>
      <c r="F16" s="52">
        <v>216.54399999999998</v>
      </c>
      <c r="G16" s="52">
        <v>256.67200000000003</v>
      </c>
      <c r="H16" s="52">
        <v>225.27099999999999</v>
      </c>
      <c r="I16" s="52">
        <v>163.99700000000001</v>
      </c>
      <c r="J16" s="52">
        <v>194.6</v>
      </c>
      <c r="K16" s="52">
        <v>219.4</v>
      </c>
      <c r="L16" s="52">
        <v>180.10000000000002</v>
      </c>
      <c r="M16" s="52">
        <v>222.79999999999998</v>
      </c>
      <c r="N16" s="297"/>
      <c r="O16" s="297"/>
      <c r="P16" s="297"/>
      <c r="Q16" s="297"/>
      <c r="R16" s="297"/>
    </row>
    <row r="17" spans="1:18" ht="18" customHeight="1">
      <c r="A17" s="298"/>
      <c r="B17" s="298"/>
      <c r="C17" s="90" t="s">
        <v>11</v>
      </c>
      <c r="D17" s="52">
        <v>35.974999999999994</v>
      </c>
      <c r="E17" s="52">
        <v>42.304000000000002</v>
      </c>
      <c r="F17" s="52">
        <v>47.269999999999996</v>
      </c>
      <c r="G17" s="52">
        <v>58.754999999999995</v>
      </c>
      <c r="H17" s="52">
        <v>56.096000000000004</v>
      </c>
      <c r="I17" s="52">
        <v>190.43200000000002</v>
      </c>
      <c r="J17" s="52">
        <v>159.69999999999999</v>
      </c>
      <c r="K17" s="52">
        <v>140.1</v>
      </c>
      <c r="L17" s="52">
        <v>118.6</v>
      </c>
      <c r="M17" s="52">
        <v>126.80000000000001</v>
      </c>
      <c r="N17" s="297"/>
      <c r="O17" s="297"/>
      <c r="P17" s="297"/>
      <c r="Q17" s="297"/>
      <c r="R17" s="297"/>
    </row>
    <row r="18" spans="1:18" s="85" customFormat="1" ht="18" customHeight="1">
      <c r="A18" s="298" t="s">
        <v>1</v>
      </c>
      <c r="B18" s="298" t="s">
        <v>2</v>
      </c>
      <c r="C18" s="90" t="s">
        <v>4</v>
      </c>
      <c r="D18" s="52">
        <v>1226.377</v>
      </c>
      <c r="E18" s="52">
        <v>830.98</v>
      </c>
      <c r="F18" s="52">
        <v>1181.798</v>
      </c>
      <c r="G18" s="52">
        <v>793.68400000000008</v>
      </c>
      <c r="H18" s="52">
        <v>725.29</v>
      </c>
      <c r="I18" s="52">
        <v>698.36</v>
      </c>
      <c r="J18" s="52">
        <v>700</v>
      </c>
      <c r="K18" s="52">
        <v>762.9</v>
      </c>
      <c r="L18" s="52">
        <v>754.5</v>
      </c>
      <c r="M18" s="52">
        <v>874.90000000000009</v>
      </c>
      <c r="N18" s="297"/>
      <c r="O18" s="297"/>
      <c r="P18" s="297"/>
      <c r="Q18" s="297"/>
      <c r="R18" s="297"/>
    </row>
    <row r="19" spans="1:18" s="85" customFormat="1" ht="18" customHeight="1">
      <c r="A19" s="298"/>
      <c r="B19" s="298"/>
      <c r="C19" s="90" t="s">
        <v>5</v>
      </c>
      <c r="D19" s="52">
        <v>487.74399999999997</v>
      </c>
      <c r="E19" s="52">
        <v>360.17799999999994</v>
      </c>
      <c r="F19" s="52">
        <v>423.52299999999997</v>
      </c>
      <c r="G19" s="52">
        <v>339.92400000000004</v>
      </c>
      <c r="H19" s="52">
        <v>305.91899999999998</v>
      </c>
      <c r="I19" s="52">
        <v>273.50300000000004</v>
      </c>
      <c r="J19" s="52">
        <v>253</v>
      </c>
      <c r="K19" s="52">
        <v>263.09999999999997</v>
      </c>
      <c r="L19" s="52">
        <v>248.10000000000002</v>
      </c>
      <c r="M19" s="52">
        <v>238</v>
      </c>
      <c r="N19" s="297"/>
      <c r="O19" s="297"/>
      <c r="P19" s="297"/>
      <c r="Q19" s="297"/>
      <c r="R19" s="297"/>
    </row>
    <row r="20" spans="1:18" s="85" customFormat="1" ht="18" customHeight="1">
      <c r="A20" s="298"/>
      <c r="B20" s="298"/>
      <c r="C20" s="90" t="s">
        <v>11</v>
      </c>
      <c r="D20" s="52">
        <v>12.327</v>
      </c>
      <c r="E20" s="52">
        <v>18.693000000000001</v>
      </c>
      <c r="F20" s="52">
        <v>12.021000000000001</v>
      </c>
      <c r="G20" s="52">
        <v>16.923999999999999</v>
      </c>
      <c r="H20" s="52">
        <v>17.465</v>
      </c>
      <c r="I20" s="52">
        <v>32.277000000000001</v>
      </c>
      <c r="J20" s="52">
        <v>30.900000000000002</v>
      </c>
      <c r="K20" s="52">
        <v>21.1</v>
      </c>
      <c r="L20" s="52">
        <v>18.899999999999999</v>
      </c>
      <c r="M20" s="52">
        <v>17.600000000000001</v>
      </c>
      <c r="N20" s="297"/>
      <c r="O20" s="297"/>
      <c r="P20" s="297"/>
      <c r="Q20" s="297"/>
      <c r="R20" s="297"/>
    </row>
    <row r="21" spans="1:18" s="85" customFormat="1" ht="18" customHeight="1">
      <c r="A21" s="298"/>
      <c r="B21" s="298" t="s">
        <v>3</v>
      </c>
      <c r="C21" s="90" t="s">
        <v>4</v>
      </c>
      <c r="D21" s="52">
        <v>342.62400000000002</v>
      </c>
      <c r="E21" s="52">
        <v>199.21600000000001</v>
      </c>
      <c r="F21" s="52">
        <v>279.32600000000002</v>
      </c>
      <c r="G21" s="52">
        <v>350.27499999999998</v>
      </c>
      <c r="H21" s="52">
        <v>330.17200000000003</v>
      </c>
      <c r="I21" s="52">
        <v>298.36700000000002</v>
      </c>
      <c r="J21" s="52">
        <v>317.8</v>
      </c>
      <c r="K21" s="52">
        <v>332.9</v>
      </c>
      <c r="L21" s="52">
        <v>324.7</v>
      </c>
      <c r="M21" s="52">
        <v>304.7</v>
      </c>
      <c r="N21" s="297"/>
      <c r="O21" s="297"/>
      <c r="P21" s="297"/>
      <c r="Q21" s="297"/>
      <c r="R21" s="297"/>
    </row>
    <row r="22" spans="1:18" s="85" customFormat="1" ht="18" customHeight="1">
      <c r="A22" s="298"/>
      <c r="B22" s="298"/>
      <c r="C22" s="90" t="s">
        <v>5</v>
      </c>
      <c r="D22" s="52">
        <v>377.11100000000005</v>
      </c>
      <c r="E22" s="52">
        <v>277.351</v>
      </c>
      <c r="F22" s="52">
        <v>363.46899999999999</v>
      </c>
      <c r="G22" s="52">
        <v>449.51900000000001</v>
      </c>
      <c r="H22" s="52">
        <v>428.54700000000003</v>
      </c>
      <c r="I22" s="52">
        <v>233.52699999999999</v>
      </c>
      <c r="J22" s="52">
        <v>271.60000000000002</v>
      </c>
      <c r="K22" s="52">
        <v>290.3</v>
      </c>
      <c r="L22" s="52">
        <v>242.60000000000002</v>
      </c>
      <c r="M22" s="52">
        <v>215.60000000000002</v>
      </c>
      <c r="N22" s="297"/>
      <c r="O22" s="297"/>
      <c r="P22" s="297"/>
      <c r="Q22" s="297"/>
      <c r="R22" s="297"/>
    </row>
    <row r="23" spans="1:18" s="85" customFormat="1" ht="18" customHeight="1">
      <c r="A23" s="298"/>
      <c r="B23" s="298"/>
      <c r="C23" s="90" t="s">
        <v>11</v>
      </c>
      <c r="D23" s="52">
        <v>36.948</v>
      </c>
      <c r="E23" s="52">
        <v>43.334000000000003</v>
      </c>
      <c r="F23" s="52">
        <v>46.525999999999996</v>
      </c>
      <c r="G23" s="52">
        <v>49.545000000000002</v>
      </c>
      <c r="H23" s="52">
        <v>53.262999999999998</v>
      </c>
      <c r="I23" s="52">
        <v>263.45400000000001</v>
      </c>
      <c r="J23" s="52">
        <v>306.09999999999997</v>
      </c>
      <c r="K23" s="52">
        <v>268.60000000000002</v>
      </c>
      <c r="L23" s="52">
        <v>227.79999999999998</v>
      </c>
      <c r="M23" s="52">
        <v>220.10000000000002</v>
      </c>
      <c r="N23" s="297"/>
      <c r="O23" s="297"/>
      <c r="P23" s="297"/>
      <c r="Q23" s="297"/>
      <c r="R23" s="297"/>
    </row>
  </sheetData>
  <mergeCells count="16">
    <mergeCell ref="A1:M1"/>
    <mergeCell ref="A18:A23"/>
    <mergeCell ref="B18:B20"/>
    <mergeCell ref="B21:B23"/>
    <mergeCell ref="N3:R4"/>
    <mergeCell ref="A4:C4"/>
    <mergeCell ref="N5:R23"/>
    <mergeCell ref="A6:A11"/>
    <mergeCell ref="B6:B8"/>
    <mergeCell ref="B9:B11"/>
    <mergeCell ref="A12:A17"/>
    <mergeCell ref="B12:B14"/>
    <mergeCell ref="B15:B17"/>
    <mergeCell ref="B3:C3"/>
    <mergeCell ref="D3:D4"/>
    <mergeCell ref="E3:M4"/>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7" tint="0.79998168889431442"/>
  </sheetPr>
  <dimension ref="A1:Q133"/>
  <sheetViews>
    <sheetView topLeftCell="A13" zoomScale="70" zoomScaleNormal="70" workbookViewId="0">
      <selection activeCell="O3" sqref="O3:Q3"/>
    </sheetView>
  </sheetViews>
  <sheetFormatPr baseColWidth="10" defaultColWidth="15.54296875" defaultRowHeight="14"/>
  <cols>
    <col min="1" max="1" width="30.453125" style="1" customWidth="1"/>
    <col min="2" max="2" width="30.54296875" style="9" customWidth="1"/>
    <col min="3" max="3" width="13.453125" style="1" bestFit="1" customWidth="1"/>
    <col min="4" max="4" width="12.54296875" style="9" customWidth="1"/>
    <col min="5" max="13" width="13.453125" style="1" customWidth="1"/>
    <col min="14" max="14" width="32.54296875" style="108" customWidth="1"/>
    <col min="15" max="15" width="11.453125" style="108" customWidth="1"/>
    <col min="16" max="16" width="67.54296875" style="108" bestFit="1" customWidth="1"/>
    <col min="17" max="17" width="40.453125" style="108" customWidth="1"/>
    <col min="18" max="16384" width="15.54296875" style="1"/>
  </cols>
  <sheetData>
    <row r="1" spans="1:17" ht="14.5">
      <c r="A1" s="79"/>
      <c r="D1" s="1"/>
    </row>
    <row r="3" spans="1:17" ht="40.75" customHeight="1">
      <c r="A3" s="326" t="s">
        <v>15</v>
      </c>
      <c r="B3" s="326"/>
      <c r="C3" s="287" t="s">
        <v>307</v>
      </c>
      <c r="D3" s="364"/>
      <c r="E3" s="364"/>
      <c r="F3" s="364"/>
      <c r="G3" s="364"/>
      <c r="H3" s="364"/>
      <c r="I3" s="364"/>
      <c r="J3" s="364"/>
      <c r="K3" s="364"/>
      <c r="L3" s="364"/>
      <c r="M3" s="364"/>
      <c r="N3" s="78" t="s">
        <v>306</v>
      </c>
      <c r="O3" s="369" t="s">
        <v>518</v>
      </c>
      <c r="P3" s="370"/>
      <c r="Q3" s="370"/>
    </row>
    <row r="4" spans="1:17" ht="14.25" customHeight="1">
      <c r="A4" s="365"/>
      <c r="B4" s="365"/>
      <c r="C4" s="281" t="s">
        <v>25</v>
      </c>
      <c r="D4" s="281"/>
      <c r="E4" s="281"/>
      <c r="F4" s="281"/>
      <c r="G4" s="281"/>
      <c r="H4" s="281"/>
      <c r="I4" s="281"/>
      <c r="J4" s="281"/>
      <c r="K4" s="281"/>
      <c r="L4" s="281"/>
      <c r="M4" s="281"/>
      <c r="N4" s="281"/>
      <c r="O4" s="281"/>
      <c r="P4" s="281"/>
      <c r="Q4" s="281"/>
    </row>
    <row r="5" spans="1:17">
      <c r="A5" s="302" t="s">
        <v>13</v>
      </c>
      <c r="B5" s="302"/>
      <c r="C5" s="281"/>
      <c r="D5" s="281"/>
      <c r="E5" s="281"/>
      <c r="F5" s="281"/>
      <c r="G5" s="281"/>
      <c r="H5" s="281"/>
      <c r="I5" s="281"/>
      <c r="J5" s="281"/>
      <c r="K5" s="281"/>
      <c r="L5" s="281"/>
      <c r="M5" s="281"/>
      <c r="N5" s="281"/>
      <c r="O5" s="281"/>
      <c r="P5" s="281"/>
      <c r="Q5" s="281"/>
    </row>
    <row r="6" spans="1:17" ht="28">
      <c r="A6" s="80" t="s">
        <v>587</v>
      </c>
      <c r="B6" s="65" t="s">
        <v>17</v>
      </c>
      <c r="C6" s="65" t="s">
        <v>50</v>
      </c>
      <c r="D6" s="65">
        <v>2009</v>
      </c>
      <c r="E6" s="65">
        <v>2010</v>
      </c>
      <c r="F6" s="65">
        <v>2011</v>
      </c>
      <c r="G6" s="65">
        <v>2012</v>
      </c>
      <c r="H6" s="65">
        <v>2013</v>
      </c>
      <c r="I6" s="65">
        <v>2014</v>
      </c>
      <c r="J6" s="65">
        <v>2015</v>
      </c>
      <c r="K6" s="65">
        <v>2016</v>
      </c>
      <c r="L6" s="65">
        <v>2017</v>
      </c>
      <c r="M6" s="65">
        <v>2018</v>
      </c>
      <c r="N6" s="94" t="s">
        <v>110</v>
      </c>
      <c r="O6" s="94" t="s">
        <v>51</v>
      </c>
      <c r="P6" s="94" t="s">
        <v>339</v>
      </c>
      <c r="Q6" s="95" t="s">
        <v>111</v>
      </c>
    </row>
    <row r="7" spans="1:17" ht="84">
      <c r="A7" s="288" t="s">
        <v>2</v>
      </c>
      <c r="B7" s="319" t="s">
        <v>18</v>
      </c>
      <c r="C7" s="81" t="s">
        <v>52</v>
      </c>
      <c r="D7" s="46">
        <v>265680.7</v>
      </c>
      <c r="E7" s="46">
        <v>340754.5</v>
      </c>
      <c r="F7" s="46">
        <v>332917.3</v>
      </c>
      <c r="G7" s="46">
        <v>432194.2</v>
      </c>
      <c r="H7" s="46">
        <v>498547.5</v>
      </c>
      <c r="I7" s="46">
        <v>579952.4</v>
      </c>
      <c r="J7" s="46">
        <v>593867</v>
      </c>
      <c r="K7" s="46">
        <v>671348.2</v>
      </c>
      <c r="L7" s="46">
        <v>700000.3</v>
      </c>
      <c r="M7" s="46">
        <v>714945.2</v>
      </c>
      <c r="N7" s="81" t="s">
        <v>343</v>
      </c>
      <c r="O7" s="81" t="s">
        <v>6</v>
      </c>
      <c r="P7" s="81"/>
      <c r="Q7" s="30" t="s">
        <v>344</v>
      </c>
    </row>
    <row r="8" spans="1:17" ht="70">
      <c r="A8" s="288"/>
      <c r="B8" s="319"/>
      <c r="C8" s="81" t="s">
        <v>53</v>
      </c>
      <c r="D8" s="46">
        <v>244667.7</v>
      </c>
      <c r="E8" s="46">
        <v>317260.40000000002</v>
      </c>
      <c r="F8" s="46">
        <v>294908.5</v>
      </c>
      <c r="G8" s="46">
        <v>437001.8</v>
      </c>
      <c r="H8" s="46">
        <v>456293.2</v>
      </c>
      <c r="I8" s="46">
        <v>522694.5</v>
      </c>
      <c r="J8" s="46">
        <v>544234.4</v>
      </c>
      <c r="K8" s="46">
        <v>564988.30000000005</v>
      </c>
      <c r="L8" s="46">
        <v>671221.5</v>
      </c>
      <c r="M8" s="46">
        <v>680339.9</v>
      </c>
      <c r="N8" s="81" t="s">
        <v>345</v>
      </c>
      <c r="O8" s="81" t="s">
        <v>6</v>
      </c>
      <c r="P8" s="81"/>
      <c r="Q8" s="30" t="s">
        <v>346</v>
      </c>
    </row>
    <row r="9" spans="1:17" ht="112">
      <c r="A9" s="288"/>
      <c r="B9" s="319"/>
      <c r="C9" s="81" t="s">
        <v>54</v>
      </c>
      <c r="D9" s="46">
        <v>8472.5</v>
      </c>
      <c r="E9" s="46">
        <v>8396</v>
      </c>
      <c r="F9" s="46">
        <v>12802.7</v>
      </c>
      <c r="G9" s="46">
        <v>7168.7</v>
      </c>
      <c r="H9" s="46">
        <v>8715.7999999999993</v>
      </c>
      <c r="I9" s="46">
        <v>8201.5</v>
      </c>
      <c r="J9" s="46">
        <v>8434.9</v>
      </c>
      <c r="K9" s="46">
        <v>2934.8</v>
      </c>
      <c r="L9" s="46">
        <v>335655.6</v>
      </c>
      <c r="M9" s="46">
        <v>297307.5</v>
      </c>
      <c r="N9" s="81" t="s">
        <v>347</v>
      </c>
      <c r="O9" s="81" t="s">
        <v>6</v>
      </c>
      <c r="P9" s="81"/>
      <c r="Q9" s="30" t="s">
        <v>348</v>
      </c>
    </row>
    <row r="10" spans="1:17" ht="70">
      <c r="A10" s="73" t="s">
        <v>3</v>
      </c>
      <c r="B10" s="73" t="s">
        <v>18</v>
      </c>
      <c r="C10" s="30" t="s">
        <v>55</v>
      </c>
      <c r="D10" s="46">
        <v>106421.7</v>
      </c>
      <c r="E10" s="46">
        <v>121725.9</v>
      </c>
      <c r="F10" s="46">
        <v>128760.5</v>
      </c>
      <c r="G10" s="46">
        <v>104760.8</v>
      </c>
      <c r="H10" s="46">
        <v>104938.9</v>
      </c>
      <c r="I10" s="46">
        <v>91630.5</v>
      </c>
      <c r="J10" s="46">
        <v>131942.6</v>
      </c>
      <c r="K10" s="46">
        <v>113641.2</v>
      </c>
      <c r="L10" s="46">
        <v>107597.6</v>
      </c>
      <c r="M10" s="46">
        <v>88228.800000000003</v>
      </c>
      <c r="N10" s="81" t="s">
        <v>56</v>
      </c>
      <c r="O10" s="30" t="s">
        <v>6</v>
      </c>
      <c r="P10" s="30"/>
      <c r="Q10" s="81" t="s">
        <v>118</v>
      </c>
    </row>
    <row r="11" spans="1:17" ht="28">
      <c r="A11" s="71" t="s">
        <v>2</v>
      </c>
      <c r="B11" s="372" t="s">
        <v>19</v>
      </c>
      <c r="C11" s="81" t="s">
        <v>64</v>
      </c>
      <c r="D11" s="46">
        <v>1891951</v>
      </c>
      <c r="E11" s="46">
        <v>2455887.6</v>
      </c>
      <c r="F11" s="46">
        <v>1976553.9</v>
      </c>
      <c r="G11" s="46">
        <v>1952764.4</v>
      </c>
      <c r="H11" s="46">
        <v>1903553.4</v>
      </c>
      <c r="I11" s="46">
        <v>2140871.7000000002</v>
      </c>
      <c r="J11" s="46">
        <v>1647249.5</v>
      </c>
      <c r="K11" s="46">
        <v>1930793.5</v>
      </c>
      <c r="L11" s="46">
        <v>1678296.3</v>
      </c>
      <c r="M11" s="46">
        <v>1415280</v>
      </c>
      <c r="N11" s="81" t="s">
        <v>65</v>
      </c>
      <c r="O11" s="81" t="s">
        <v>8</v>
      </c>
      <c r="P11" s="81"/>
      <c r="Q11" s="30" t="s">
        <v>183</v>
      </c>
    </row>
    <row r="12" spans="1:17" ht="28">
      <c r="A12" s="71" t="s">
        <v>3</v>
      </c>
      <c r="B12" s="372"/>
      <c r="C12" s="81" t="s">
        <v>66</v>
      </c>
      <c r="D12" s="46">
        <v>317856.8</v>
      </c>
      <c r="E12" s="46">
        <v>137654.20000000001</v>
      </c>
      <c r="F12" s="46">
        <v>112712.7</v>
      </c>
      <c r="G12" s="46">
        <v>247029.1</v>
      </c>
      <c r="H12" s="46">
        <v>288510</v>
      </c>
      <c r="I12" s="46">
        <v>380147.9</v>
      </c>
      <c r="J12" s="46">
        <v>410306.7</v>
      </c>
      <c r="K12" s="46">
        <v>582440.4</v>
      </c>
      <c r="L12" s="46">
        <v>1149830.3</v>
      </c>
      <c r="M12" s="46">
        <v>1127104.7</v>
      </c>
      <c r="N12" s="81" t="s">
        <v>67</v>
      </c>
      <c r="O12" s="81" t="s">
        <v>8</v>
      </c>
      <c r="P12" s="81"/>
      <c r="Q12" s="30" t="s">
        <v>186</v>
      </c>
    </row>
    <row r="13" spans="1:17">
      <c r="A13" s="16"/>
      <c r="B13" s="17"/>
      <c r="C13" s="111"/>
      <c r="D13" s="111"/>
      <c r="E13" s="111"/>
      <c r="F13" s="111"/>
      <c r="G13" s="111"/>
      <c r="H13" s="111"/>
      <c r="I13" s="111"/>
      <c r="J13" s="111"/>
      <c r="K13" s="111"/>
      <c r="L13" s="111"/>
      <c r="M13" s="111"/>
      <c r="N13" s="111"/>
      <c r="O13" s="111"/>
      <c r="P13" s="111"/>
      <c r="Q13" s="111"/>
    </row>
    <row r="14" spans="1:17" ht="42" customHeight="1">
      <c r="A14" s="326" t="s">
        <v>15</v>
      </c>
      <c r="B14" s="326"/>
      <c r="C14" s="342" t="s">
        <v>307</v>
      </c>
      <c r="D14" s="343"/>
      <c r="E14" s="343"/>
      <c r="F14" s="343"/>
      <c r="G14" s="343"/>
      <c r="H14" s="343"/>
      <c r="I14" s="343"/>
      <c r="J14" s="343"/>
      <c r="K14" s="343"/>
      <c r="L14" s="343"/>
      <c r="M14" s="343"/>
      <c r="N14" s="111"/>
      <c r="O14" s="111"/>
      <c r="P14" s="111"/>
      <c r="Q14" s="111"/>
    </row>
    <row r="15" spans="1:17" ht="14.15" customHeight="1">
      <c r="A15" s="373"/>
      <c r="B15" s="374"/>
      <c r="C15" s="338" t="s">
        <v>517</v>
      </c>
      <c r="D15" s="339"/>
      <c r="E15" s="339"/>
      <c r="F15" s="339"/>
      <c r="G15" s="339"/>
      <c r="H15" s="339"/>
      <c r="I15" s="339"/>
      <c r="J15" s="339"/>
      <c r="K15" s="339"/>
      <c r="L15" s="339"/>
      <c r="M15" s="339"/>
      <c r="N15" s="339"/>
      <c r="O15" s="339"/>
      <c r="P15" s="339"/>
      <c r="Q15" s="339"/>
    </row>
    <row r="16" spans="1:17">
      <c r="A16" s="302" t="s">
        <v>119</v>
      </c>
      <c r="B16" s="302"/>
      <c r="C16" s="340"/>
      <c r="D16" s="341"/>
      <c r="E16" s="341"/>
      <c r="F16" s="341"/>
      <c r="G16" s="341"/>
      <c r="H16" s="341"/>
      <c r="I16" s="341"/>
      <c r="J16" s="341"/>
      <c r="K16" s="341"/>
      <c r="L16" s="341"/>
      <c r="M16" s="341"/>
      <c r="N16" s="341"/>
      <c r="O16" s="341"/>
      <c r="P16" s="341"/>
      <c r="Q16" s="341"/>
    </row>
    <row r="17" spans="1:17" ht="15" customHeight="1">
      <c r="A17" s="80" t="s">
        <v>586</v>
      </c>
      <c r="B17" s="65" t="s">
        <v>17</v>
      </c>
      <c r="C17" s="119" t="s">
        <v>50</v>
      </c>
      <c r="D17" s="119">
        <v>2009</v>
      </c>
      <c r="E17" s="119">
        <v>2010</v>
      </c>
      <c r="F17" s="119">
        <v>2011</v>
      </c>
      <c r="G17" s="119">
        <v>2012</v>
      </c>
      <c r="H17" s="119">
        <v>2013</v>
      </c>
      <c r="I17" s="119">
        <v>2014</v>
      </c>
      <c r="J17" s="119">
        <v>2015</v>
      </c>
      <c r="K17" s="119">
        <v>2016</v>
      </c>
      <c r="L17" s="119">
        <v>2017</v>
      </c>
      <c r="M17" s="119">
        <v>2018</v>
      </c>
      <c r="N17" s="94" t="s">
        <v>110</v>
      </c>
      <c r="O17" s="94" t="s">
        <v>51</v>
      </c>
      <c r="P17" s="133" t="s">
        <v>339</v>
      </c>
      <c r="Q17" s="95" t="s">
        <v>111</v>
      </c>
    </row>
    <row r="18" spans="1:17" ht="28">
      <c r="A18" s="353" t="s">
        <v>267</v>
      </c>
      <c r="B18" s="295" t="s">
        <v>119</v>
      </c>
      <c r="C18" s="30" t="s">
        <v>60</v>
      </c>
      <c r="D18" s="366" t="s">
        <v>619</v>
      </c>
      <c r="E18" s="367"/>
      <c r="F18" s="367"/>
      <c r="G18" s="367"/>
      <c r="H18" s="367"/>
      <c r="I18" s="367"/>
      <c r="J18" s="367"/>
      <c r="K18" s="367"/>
      <c r="L18" s="367"/>
      <c r="M18" s="368"/>
      <c r="N18" s="81" t="s">
        <v>59</v>
      </c>
      <c r="O18" s="30" t="s">
        <v>6</v>
      </c>
      <c r="P18" s="30"/>
      <c r="Q18" s="30" t="s">
        <v>122</v>
      </c>
    </row>
    <row r="19" spans="1:17" ht="28">
      <c r="A19" s="353"/>
      <c r="B19" s="295"/>
      <c r="C19" s="30" t="s">
        <v>70</v>
      </c>
      <c r="D19" s="366" t="s">
        <v>619</v>
      </c>
      <c r="E19" s="367"/>
      <c r="F19" s="367"/>
      <c r="G19" s="368"/>
      <c r="H19" s="46">
        <v>35</v>
      </c>
      <c r="I19" s="366" t="s">
        <v>619</v>
      </c>
      <c r="J19" s="367"/>
      <c r="K19" s="367"/>
      <c r="L19" s="367"/>
      <c r="M19" s="368"/>
      <c r="N19" s="81" t="s">
        <v>71</v>
      </c>
      <c r="O19" s="30" t="s">
        <v>6</v>
      </c>
      <c r="P19" s="30"/>
      <c r="Q19" s="30" t="s">
        <v>124</v>
      </c>
    </row>
    <row r="20" spans="1:17" ht="42">
      <c r="A20" s="353"/>
      <c r="B20" s="295"/>
      <c r="C20" s="30" t="s">
        <v>69</v>
      </c>
      <c r="D20" s="46">
        <v>35721.800000000003</v>
      </c>
      <c r="E20" s="46">
        <v>40879.4</v>
      </c>
      <c r="F20" s="46">
        <v>40311.800000000003</v>
      </c>
      <c r="G20" s="46">
        <v>36744</v>
      </c>
      <c r="H20" s="46">
        <v>38322.300000000003</v>
      </c>
      <c r="I20" s="46">
        <v>41339</v>
      </c>
      <c r="J20" s="46">
        <v>40702</v>
      </c>
      <c r="K20" s="46">
        <v>40383.599999999999</v>
      </c>
      <c r="L20" s="46">
        <v>41379.1</v>
      </c>
      <c r="M20" s="46">
        <v>32876.199999999997</v>
      </c>
      <c r="N20" s="81" t="s">
        <v>68</v>
      </c>
      <c r="O20" s="30" t="s">
        <v>6</v>
      </c>
      <c r="P20" s="30"/>
      <c r="Q20" s="30" t="s">
        <v>218</v>
      </c>
    </row>
    <row r="21" spans="1:17" ht="30.75" customHeight="1">
      <c r="A21" s="353"/>
      <c r="B21" s="295"/>
      <c r="C21" s="30" t="s">
        <v>73</v>
      </c>
      <c r="D21" s="363" t="s">
        <v>127</v>
      </c>
      <c r="E21" s="363"/>
      <c r="F21" s="363"/>
      <c r="G21" s="363"/>
      <c r="H21" s="363"/>
      <c r="I21" s="363"/>
      <c r="J21" s="363"/>
      <c r="K21" s="363"/>
      <c r="L21" s="363"/>
      <c r="M21" s="363"/>
      <c r="N21" s="81" t="s">
        <v>72</v>
      </c>
      <c r="O21" s="30" t="s">
        <v>6</v>
      </c>
      <c r="P21" s="30"/>
      <c r="Q21" s="30" t="s">
        <v>127</v>
      </c>
    </row>
    <row r="22" spans="1:17" s="143" customFormat="1">
      <c r="A22" s="196"/>
      <c r="B22" s="214"/>
      <c r="C22" s="215"/>
      <c r="D22" s="138"/>
      <c r="E22" s="138"/>
      <c r="F22" s="138"/>
      <c r="G22" s="138"/>
      <c r="H22" s="138"/>
      <c r="I22" s="138"/>
      <c r="J22" s="138"/>
      <c r="K22" s="138"/>
      <c r="L22" s="138"/>
      <c r="M22" s="138"/>
      <c r="N22" s="207"/>
      <c r="O22" s="96"/>
      <c r="P22" s="96"/>
      <c r="Q22" s="96"/>
    </row>
    <row r="23" spans="1:17" s="143" customFormat="1">
      <c r="A23" s="349" t="s">
        <v>15</v>
      </c>
      <c r="B23" s="350"/>
      <c r="C23" s="350"/>
      <c r="D23" s="326"/>
      <c r="E23" s="326"/>
      <c r="F23" s="326"/>
      <c r="G23" s="326"/>
      <c r="H23" s="326"/>
      <c r="I23" s="326"/>
      <c r="J23" s="326"/>
      <c r="K23" s="326"/>
      <c r="L23" s="326"/>
      <c r="M23" s="326"/>
      <c r="N23" s="181"/>
      <c r="O23" s="23"/>
    </row>
    <row r="24" spans="1:17" s="18" customFormat="1">
      <c r="A24" s="345" t="s">
        <v>485</v>
      </c>
      <c r="B24" s="346"/>
      <c r="C24" s="351"/>
      <c r="D24" s="352" t="s">
        <v>516</v>
      </c>
      <c r="E24" s="352"/>
      <c r="F24" s="352"/>
      <c r="G24" s="352"/>
      <c r="H24" s="352"/>
      <c r="I24" s="352"/>
      <c r="J24" s="352"/>
      <c r="K24" s="352"/>
      <c r="L24" s="352"/>
      <c r="M24" s="352"/>
      <c r="N24" s="181"/>
      <c r="O24" s="23"/>
    </row>
    <row r="25" spans="1:17" s="18" customFormat="1">
      <c r="A25" s="284" t="s">
        <v>44</v>
      </c>
      <c r="B25" s="285"/>
      <c r="C25" s="286"/>
      <c r="D25" s="352"/>
      <c r="E25" s="352"/>
      <c r="F25" s="352"/>
      <c r="G25" s="352"/>
      <c r="H25" s="352"/>
      <c r="I25" s="352"/>
      <c r="J25" s="352"/>
      <c r="K25" s="352"/>
      <c r="L25" s="352"/>
      <c r="M25" s="352"/>
      <c r="N25" s="181"/>
      <c r="O25" s="23"/>
    </row>
    <row r="26" spans="1:17" s="18" customFormat="1">
      <c r="A26" s="80" t="s">
        <v>586</v>
      </c>
      <c r="B26" s="65" t="s">
        <v>17</v>
      </c>
      <c r="C26" s="82" t="s">
        <v>50</v>
      </c>
      <c r="D26" s="82">
        <v>2009</v>
      </c>
      <c r="E26" s="82">
        <v>2010</v>
      </c>
      <c r="F26" s="82">
        <v>2011</v>
      </c>
      <c r="G26" s="82">
        <v>2012</v>
      </c>
      <c r="H26" s="82">
        <v>2013</v>
      </c>
      <c r="I26" s="82">
        <v>2014</v>
      </c>
      <c r="J26" s="82">
        <v>2015</v>
      </c>
      <c r="K26" s="82">
        <v>2016</v>
      </c>
      <c r="L26" s="82">
        <v>2017</v>
      </c>
      <c r="M26" s="82">
        <v>2018</v>
      </c>
      <c r="N26" s="175" t="s">
        <v>110</v>
      </c>
      <c r="O26" s="175" t="s">
        <v>51</v>
      </c>
      <c r="P26" s="175" t="s">
        <v>339</v>
      </c>
    </row>
    <row r="27" spans="1:17" s="18" customFormat="1">
      <c r="A27" s="288" t="s">
        <v>2</v>
      </c>
      <c r="B27" s="353" t="s">
        <v>20</v>
      </c>
      <c r="C27" s="177" t="s">
        <v>52</v>
      </c>
      <c r="D27" s="354" t="s">
        <v>571</v>
      </c>
      <c r="E27" s="355"/>
      <c r="F27" s="355"/>
      <c r="G27" s="355"/>
      <c r="H27" s="355"/>
      <c r="I27" s="355"/>
      <c r="J27" s="355"/>
      <c r="K27" s="355"/>
      <c r="L27" s="355"/>
      <c r="M27" s="356"/>
      <c r="N27" s="176"/>
      <c r="O27" s="177"/>
      <c r="P27" s="19"/>
    </row>
    <row r="28" spans="1:17" s="18" customFormat="1" ht="75" customHeight="1">
      <c r="A28" s="288"/>
      <c r="B28" s="353"/>
      <c r="C28" s="177" t="s">
        <v>53</v>
      </c>
      <c r="D28" s="357"/>
      <c r="E28" s="358"/>
      <c r="F28" s="358"/>
      <c r="G28" s="358"/>
      <c r="H28" s="358"/>
      <c r="I28" s="358"/>
      <c r="J28" s="358"/>
      <c r="K28" s="358"/>
      <c r="L28" s="358"/>
      <c r="M28" s="359"/>
      <c r="N28" s="176"/>
      <c r="O28" s="177"/>
      <c r="P28" s="19"/>
    </row>
    <row r="29" spans="1:17" s="18" customFormat="1" ht="20.25" customHeight="1">
      <c r="A29" s="288"/>
      <c r="B29" s="353"/>
      <c r="C29" s="177" t="s">
        <v>54</v>
      </c>
      <c r="D29" s="357"/>
      <c r="E29" s="358"/>
      <c r="F29" s="358"/>
      <c r="G29" s="358"/>
      <c r="H29" s="358"/>
      <c r="I29" s="358"/>
      <c r="J29" s="358"/>
      <c r="K29" s="358"/>
      <c r="L29" s="358"/>
      <c r="M29" s="359"/>
      <c r="N29" s="176"/>
      <c r="O29" s="177"/>
      <c r="P29" s="19"/>
    </row>
    <row r="30" spans="1:17" s="18" customFormat="1">
      <c r="A30" s="288"/>
      <c r="B30" s="353"/>
      <c r="C30" s="182"/>
      <c r="D30" s="357"/>
      <c r="E30" s="358"/>
      <c r="F30" s="358"/>
      <c r="G30" s="358"/>
      <c r="H30" s="358"/>
      <c r="I30" s="358"/>
      <c r="J30" s="358"/>
      <c r="K30" s="358"/>
      <c r="L30" s="358"/>
      <c r="M30" s="359"/>
      <c r="N30" s="176"/>
      <c r="O30" s="177"/>
      <c r="P30" s="19"/>
    </row>
    <row r="31" spans="1:17" s="143" customFormat="1">
      <c r="A31" s="288"/>
      <c r="B31" s="353"/>
      <c r="C31" s="177" t="s">
        <v>61</v>
      </c>
      <c r="D31" s="357"/>
      <c r="E31" s="358"/>
      <c r="F31" s="358"/>
      <c r="G31" s="358"/>
      <c r="H31" s="358"/>
      <c r="I31" s="358"/>
      <c r="J31" s="358"/>
      <c r="K31" s="358"/>
      <c r="L31" s="358"/>
      <c r="M31" s="359"/>
      <c r="N31" s="176"/>
      <c r="O31" s="177"/>
      <c r="P31" s="19"/>
    </row>
    <row r="32" spans="1:17" s="143" customFormat="1">
      <c r="A32" s="288" t="s">
        <v>3</v>
      </c>
      <c r="B32" s="353" t="s">
        <v>20</v>
      </c>
      <c r="C32" s="177" t="s">
        <v>55</v>
      </c>
      <c r="D32" s="357"/>
      <c r="E32" s="358"/>
      <c r="F32" s="358"/>
      <c r="G32" s="358"/>
      <c r="H32" s="358"/>
      <c r="I32" s="358"/>
      <c r="J32" s="358"/>
      <c r="K32" s="358"/>
      <c r="L32" s="358"/>
      <c r="M32" s="359"/>
      <c r="N32" s="176"/>
      <c r="O32" s="177"/>
      <c r="P32" s="19"/>
    </row>
    <row r="33" spans="1:17" s="143" customFormat="1">
      <c r="A33" s="288"/>
      <c r="B33" s="353"/>
      <c r="C33" s="177"/>
      <c r="D33" s="357"/>
      <c r="E33" s="358"/>
      <c r="F33" s="358"/>
      <c r="G33" s="358"/>
      <c r="H33" s="358"/>
      <c r="I33" s="358"/>
      <c r="J33" s="358"/>
      <c r="K33" s="358"/>
      <c r="L33" s="358"/>
      <c r="M33" s="359"/>
      <c r="N33" s="176"/>
      <c r="O33" s="177"/>
      <c r="P33" s="19"/>
    </row>
    <row r="34" spans="1:17" s="143" customFormat="1">
      <c r="A34" s="288"/>
      <c r="B34" s="353"/>
      <c r="C34" s="177"/>
      <c r="D34" s="357"/>
      <c r="E34" s="358"/>
      <c r="F34" s="358"/>
      <c r="G34" s="358"/>
      <c r="H34" s="358"/>
      <c r="I34" s="358"/>
      <c r="J34" s="358"/>
      <c r="K34" s="358"/>
      <c r="L34" s="358"/>
      <c r="M34" s="359"/>
      <c r="N34" s="176"/>
      <c r="O34" s="177"/>
      <c r="P34" s="135"/>
    </row>
    <row r="35" spans="1:17" s="143" customFormat="1">
      <c r="A35" s="288"/>
      <c r="B35" s="353"/>
      <c r="C35" s="177" t="s">
        <v>57</v>
      </c>
      <c r="D35" s="357"/>
      <c r="E35" s="358"/>
      <c r="F35" s="358"/>
      <c r="G35" s="358"/>
      <c r="H35" s="358"/>
      <c r="I35" s="358"/>
      <c r="J35" s="358"/>
      <c r="K35" s="358"/>
      <c r="L35" s="358"/>
      <c r="M35" s="359"/>
      <c r="N35" s="176"/>
      <c r="O35" s="177"/>
      <c r="P35" s="135"/>
    </row>
    <row r="36" spans="1:17" s="143" customFormat="1">
      <c r="A36" s="288"/>
      <c r="B36" s="353"/>
      <c r="C36" s="177" t="s">
        <v>63</v>
      </c>
      <c r="D36" s="357"/>
      <c r="E36" s="358"/>
      <c r="F36" s="358"/>
      <c r="G36" s="358"/>
      <c r="H36" s="358"/>
      <c r="I36" s="358"/>
      <c r="J36" s="358"/>
      <c r="K36" s="358"/>
      <c r="L36" s="358"/>
      <c r="M36" s="359"/>
      <c r="N36" s="176"/>
      <c r="O36" s="177"/>
      <c r="P36" s="135"/>
    </row>
    <row r="37" spans="1:17" s="143" customFormat="1">
      <c r="A37" s="288"/>
      <c r="B37" s="353"/>
      <c r="C37" s="177"/>
      <c r="D37" s="360"/>
      <c r="E37" s="361"/>
      <c r="F37" s="361"/>
      <c r="G37" s="361"/>
      <c r="H37" s="361"/>
      <c r="I37" s="361"/>
      <c r="J37" s="361"/>
      <c r="K37" s="361"/>
      <c r="L37" s="361"/>
      <c r="M37" s="362"/>
      <c r="N37" s="176"/>
      <c r="O37" s="177"/>
      <c r="P37" s="135"/>
    </row>
    <row r="38" spans="1:17" s="68" customFormat="1">
      <c r="A38" s="36"/>
      <c r="B38" s="15"/>
      <c r="C38" s="31"/>
      <c r="D38" s="120"/>
      <c r="E38" s="120"/>
      <c r="F38" s="120"/>
      <c r="G38" s="120"/>
      <c r="H38" s="120"/>
      <c r="I38" s="120"/>
      <c r="J38" s="120"/>
      <c r="K38" s="120"/>
      <c r="L38" s="120"/>
      <c r="M38" s="120"/>
      <c r="N38" s="99"/>
      <c r="O38" s="31"/>
      <c r="P38" s="31"/>
      <c r="Q38" s="31"/>
    </row>
    <row r="39" spans="1:17" s="18" customFormat="1" ht="42" customHeight="1">
      <c r="A39" s="326" t="s">
        <v>15</v>
      </c>
      <c r="B39" s="326"/>
      <c r="C39" s="342" t="s">
        <v>307</v>
      </c>
      <c r="D39" s="343"/>
      <c r="E39" s="343"/>
      <c r="F39" s="343"/>
      <c r="G39" s="343"/>
      <c r="H39" s="343"/>
      <c r="I39" s="343"/>
      <c r="J39" s="343"/>
      <c r="K39" s="343"/>
      <c r="L39" s="343"/>
      <c r="M39" s="343"/>
      <c r="N39" s="100"/>
      <c r="O39" s="100"/>
      <c r="P39" s="100"/>
      <c r="Q39" s="100"/>
    </row>
    <row r="40" spans="1:17" ht="22.5" customHeight="1">
      <c r="A40" s="375"/>
      <c r="B40" s="376"/>
      <c r="C40" s="339" t="s">
        <v>515</v>
      </c>
      <c r="D40" s="339"/>
      <c r="E40" s="339"/>
      <c r="F40" s="339"/>
      <c r="G40" s="339"/>
      <c r="H40" s="339"/>
      <c r="I40" s="339"/>
      <c r="J40" s="339"/>
      <c r="K40" s="339"/>
      <c r="L40" s="339"/>
      <c r="M40" s="339"/>
      <c r="N40" s="339"/>
      <c r="O40" s="339"/>
      <c r="P40" s="339"/>
      <c r="Q40" s="339"/>
    </row>
    <row r="41" spans="1:17" ht="31.5" customHeight="1">
      <c r="A41" s="347" t="s">
        <v>21</v>
      </c>
      <c r="B41" s="348"/>
      <c r="C41" s="341"/>
      <c r="D41" s="341"/>
      <c r="E41" s="341"/>
      <c r="F41" s="341"/>
      <c r="G41" s="341"/>
      <c r="H41" s="341"/>
      <c r="I41" s="341"/>
      <c r="J41" s="341"/>
      <c r="K41" s="341"/>
      <c r="L41" s="341"/>
      <c r="M41" s="341"/>
      <c r="N41" s="341"/>
      <c r="O41" s="341"/>
      <c r="P41" s="341"/>
      <c r="Q41" s="341"/>
    </row>
    <row r="42" spans="1:17" ht="28">
      <c r="A42" s="80" t="s">
        <v>586</v>
      </c>
      <c r="B42" s="65" t="s">
        <v>17</v>
      </c>
      <c r="C42" s="119" t="s">
        <v>50</v>
      </c>
      <c r="D42" s="119">
        <v>2009</v>
      </c>
      <c r="E42" s="119">
        <v>2010</v>
      </c>
      <c r="F42" s="119">
        <v>2011</v>
      </c>
      <c r="G42" s="119">
        <v>2012</v>
      </c>
      <c r="H42" s="119">
        <v>2013</v>
      </c>
      <c r="I42" s="119">
        <v>2014</v>
      </c>
      <c r="J42" s="119">
        <v>2015</v>
      </c>
      <c r="K42" s="119">
        <v>2016</v>
      </c>
      <c r="L42" s="119">
        <v>2017</v>
      </c>
      <c r="M42" s="119">
        <v>2018</v>
      </c>
      <c r="N42" s="94" t="s">
        <v>110</v>
      </c>
      <c r="O42" s="94" t="s">
        <v>51</v>
      </c>
      <c r="P42" s="133" t="s">
        <v>339</v>
      </c>
      <c r="Q42" s="95" t="s">
        <v>111</v>
      </c>
    </row>
    <row r="43" spans="1:17" ht="84">
      <c r="A43" s="63" t="s">
        <v>2</v>
      </c>
      <c r="B43" s="7" t="s">
        <v>22</v>
      </c>
      <c r="C43" s="81" t="s">
        <v>89</v>
      </c>
      <c r="D43" s="46">
        <v>58.107300302293851</v>
      </c>
      <c r="E43" s="46">
        <v>102.10233685791606</v>
      </c>
      <c r="F43" s="46">
        <v>94.487094114929761</v>
      </c>
      <c r="G43" s="46">
        <v>123.77669257687718</v>
      </c>
      <c r="H43" s="46">
        <v>237.79302428955128</v>
      </c>
      <c r="I43" s="46">
        <v>269.39394715014311</v>
      </c>
      <c r="J43" s="46">
        <v>278.9760620595784</v>
      </c>
      <c r="K43" s="46">
        <v>181.4</v>
      </c>
      <c r="L43" s="46">
        <v>186</v>
      </c>
      <c r="M43" s="46">
        <v>441.2</v>
      </c>
      <c r="N43" s="81" t="s">
        <v>88</v>
      </c>
      <c r="O43" s="81" t="s">
        <v>6</v>
      </c>
      <c r="P43" s="81" t="s">
        <v>361</v>
      </c>
      <c r="Q43" s="30" t="s">
        <v>147</v>
      </c>
    </row>
    <row r="44" spans="1:17" ht="70">
      <c r="A44" s="63" t="s">
        <v>3</v>
      </c>
      <c r="B44" s="7" t="s">
        <v>22</v>
      </c>
      <c r="C44" s="81" t="s">
        <v>90</v>
      </c>
      <c r="D44" s="46">
        <v>19729.792699697704</v>
      </c>
      <c r="E44" s="46">
        <v>34667.897663142081</v>
      </c>
      <c r="F44" s="46">
        <v>32082.21290588507</v>
      </c>
      <c r="G44" s="46">
        <v>42027.223307423119</v>
      </c>
      <c r="H44" s="46">
        <v>80740.406975710444</v>
      </c>
      <c r="I44" s="46">
        <v>91470.206052849855</v>
      </c>
      <c r="J44" s="46">
        <v>94723.723937940405</v>
      </c>
      <c r="K44" s="46">
        <v>90776</v>
      </c>
      <c r="L44" s="46">
        <v>87990.8</v>
      </c>
      <c r="M44" s="46">
        <v>95785.8</v>
      </c>
      <c r="N44" s="81" t="s">
        <v>91</v>
      </c>
      <c r="O44" s="81" t="s">
        <v>6</v>
      </c>
      <c r="P44" s="81"/>
      <c r="Q44" s="30" t="s">
        <v>150</v>
      </c>
    </row>
    <row r="45" spans="1:17">
      <c r="B45" s="6"/>
      <c r="C45" s="111"/>
      <c r="D45" s="111"/>
      <c r="E45" s="111"/>
      <c r="F45" s="111"/>
      <c r="G45" s="111"/>
      <c r="H45" s="111"/>
      <c r="I45" s="111"/>
      <c r="J45" s="111"/>
      <c r="K45" s="111"/>
      <c r="L45" s="111"/>
      <c r="M45" s="111"/>
      <c r="N45" s="111"/>
      <c r="O45" s="111"/>
      <c r="P45" s="111"/>
      <c r="Q45" s="111"/>
    </row>
    <row r="46" spans="1:17" ht="40.75" customHeight="1">
      <c r="A46" s="326" t="s">
        <v>15</v>
      </c>
      <c r="B46" s="326"/>
      <c r="C46" s="299" t="s">
        <v>307</v>
      </c>
      <c r="D46" s="344"/>
      <c r="E46" s="344"/>
      <c r="F46" s="344"/>
      <c r="G46" s="344"/>
      <c r="H46" s="344"/>
      <c r="I46" s="344"/>
      <c r="J46" s="344"/>
      <c r="K46" s="344"/>
      <c r="L46" s="344"/>
      <c r="M46" s="309"/>
    </row>
    <row r="47" spans="1:17" ht="21.65" customHeight="1">
      <c r="A47" s="345"/>
      <c r="B47" s="346"/>
      <c r="C47" s="338" t="s">
        <v>308</v>
      </c>
      <c r="D47" s="339"/>
      <c r="E47" s="339"/>
      <c r="F47" s="339"/>
      <c r="G47" s="339"/>
      <c r="H47" s="339"/>
      <c r="I47" s="339"/>
      <c r="J47" s="339"/>
      <c r="K47" s="339"/>
      <c r="L47" s="339"/>
      <c r="M47" s="339"/>
      <c r="N47" s="339"/>
      <c r="O47" s="339"/>
      <c r="P47" s="339"/>
      <c r="Q47" s="1"/>
    </row>
    <row r="48" spans="1:17" ht="30.65" customHeight="1">
      <c r="A48" s="284" t="s">
        <v>26</v>
      </c>
      <c r="B48" s="286"/>
      <c r="C48" s="340"/>
      <c r="D48" s="341"/>
      <c r="E48" s="341"/>
      <c r="F48" s="341"/>
      <c r="G48" s="341"/>
      <c r="H48" s="341"/>
      <c r="I48" s="341"/>
      <c r="J48" s="341"/>
      <c r="K48" s="341"/>
      <c r="L48" s="341"/>
      <c r="M48" s="341"/>
      <c r="N48" s="341"/>
      <c r="O48" s="341"/>
      <c r="P48" s="341"/>
      <c r="Q48" s="1"/>
    </row>
    <row r="49" spans="1:17" ht="28">
      <c r="A49" s="80" t="s">
        <v>586</v>
      </c>
      <c r="B49" s="65" t="s">
        <v>17</v>
      </c>
      <c r="C49" s="119" t="s">
        <v>50</v>
      </c>
      <c r="D49" s="119">
        <v>2009</v>
      </c>
      <c r="E49" s="119">
        <v>2010</v>
      </c>
      <c r="F49" s="119">
        <v>2011</v>
      </c>
      <c r="G49" s="119">
        <v>2012</v>
      </c>
      <c r="H49" s="119">
        <v>2013</v>
      </c>
      <c r="I49" s="119">
        <v>2014</v>
      </c>
      <c r="J49" s="119">
        <v>2015</v>
      </c>
      <c r="K49" s="119">
        <v>2016</v>
      </c>
      <c r="L49" s="119">
        <v>2017</v>
      </c>
      <c r="M49" s="119">
        <v>2018</v>
      </c>
      <c r="N49" s="94" t="s">
        <v>110</v>
      </c>
      <c r="O49" s="94" t="s">
        <v>51</v>
      </c>
      <c r="P49" s="133" t="s">
        <v>339</v>
      </c>
      <c r="Q49" s="95" t="s">
        <v>111</v>
      </c>
    </row>
    <row r="50" spans="1:17" ht="42">
      <c r="A50" s="7" t="s">
        <v>267</v>
      </c>
      <c r="B50" s="63" t="s">
        <v>28</v>
      </c>
      <c r="C50" s="81" t="s">
        <v>74</v>
      </c>
      <c r="D50" s="46">
        <v>40880</v>
      </c>
      <c r="E50" s="46">
        <v>88743</v>
      </c>
      <c r="F50" s="46">
        <v>76077</v>
      </c>
      <c r="G50" s="46">
        <v>29962.1</v>
      </c>
      <c r="H50" s="46">
        <v>42323</v>
      </c>
      <c r="I50" s="46">
        <v>61789</v>
      </c>
      <c r="J50" s="46">
        <v>47780</v>
      </c>
      <c r="K50" s="46">
        <v>26047</v>
      </c>
      <c r="L50" s="46">
        <v>29820</v>
      </c>
      <c r="M50" s="46">
        <v>24271</v>
      </c>
      <c r="N50" s="81" t="s">
        <v>351</v>
      </c>
      <c r="O50" s="81" t="s">
        <v>6</v>
      </c>
      <c r="P50" s="81"/>
      <c r="Q50" s="81" t="s">
        <v>352</v>
      </c>
    </row>
    <row r="51" spans="1:17" ht="28">
      <c r="A51" s="353" t="s">
        <v>267</v>
      </c>
      <c r="B51" s="288" t="s">
        <v>29</v>
      </c>
      <c r="C51" s="81" t="s">
        <v>75</v>
      </c>
      <c r="D51" s="366" t="s">
        <v>619</v>
      </c>
      <c r="E51" s="367"/>
      <c r="F51" s="367"/>
      <c r="G51" s="367"/>
      <c r="H51" s="367"/>
      <c r="I51" s="367"/>
      <c r="J51" s="368"/>
      <c r="K51" s="388" t="s">
        <v>620</v>
      </c>
      <c r="L51" s="389"/>
      <c r="M51" s="390"/>
      <c r="N51" s="81" t="s">
        <v>76</v>
      </c>
      <c r="O51" s="81" t="s">
        <v>6</v>
      </c>
      <c r="P51" s="81"/>
      <c r="Q51" s="30" t="s">
        <v>159</v>
      </c>
    </row>
    <row r="52" spans="1:17" ht="42">
      <c r="A52" s="353"/>
      <c r="B52" s="288"/>
      <c r="C52" s="81" t="s">
        <v>77</v>
      </c>
      <c r="D52" s="46">
        <v>90173.2</v>
      </c>
      <c r="E52" s="46">
        <v>115602.2</v>
      </c>
      <c r="F52" s="46">
        <v>125946</v>
      </c>
      <c r="G52" s="46">
        <v>127107</v>
      </c>
      <c r="H52" s="46">
        <v>130725</v>
      </c>
      <c r="I52" s="46">
        <v>116083</v>
      </c>
      <c r="J52" s="46">
        <v>96296</v>
      </c>
      <c r="K52" s="46">
        <v>86498</v>
      </c>
      <c r="L52" s="46">
        <v>83569</v>
      </c>
      <c r="M52" s="46">
        <v>86632</v>
      </c>
      <c r="N52" s="81" t="s">
        <v>78</v>
      </c>
      <c r="O52" s="81" t="s">
        <v>6</v>
      </c>
      <c r="P52" s="81"/>
      <c r="Q52" s="30" t="s">
        <v>162</v>
      </c>
    </row>
    <row r="53" spans="1:17" ht="70">
      <c r="A53" s="372" t="s">
        <v>267</v>
      </c>
      <c r="B53" s="288" t="s">
        <v>7</v>
      </c>
      <c r="C53" s="81" t="s">
        <v>79</v>
      </c>
      <c r="D53" s="46">
        <v>171</v>
      </c>
      <c r="E53" s="366" t="s">
        <v>619</v>
      </c>
      <c r="F53" s="367"/>
      <c r="G53" s="367"/>
      <c r="H53" s="367"/>
      <c r="I53" s="367"/>
      <c r="J53" s="367"/>
      <c r="K53" s="367"/>
      <c r="L53" s="367"/>
      <c r="M53" s="368"/>
      <c r="N53" s="81" t="s">
        <v>80</v>
      </c>
      <c r="O53" s="81" t="s">
        <v>309</v>
      </c>
      <c r="P53" s="81"/>
      <c r="Q53" s="30" t="s">
        <v>165</v>
      </c>
    </row>
    <row r="54" spans="1:17" ht="98">
      <c r="A54" s="372"/>
      <c r="B54" s="288"/>
      <c r="C54" s="81" t="s">
        <v>83</v>
      </c>
      <c r="D54" s="391" t="s">
        <v>619</v>
      </c>
      <c r="E54" s="392"/>
      <c r="F54" s="392"/>
      <c r="G54" s="392"/>
      <c r="H54" s="392"/>
      <c r="I54" s="392"/>
      <c r="J54" s="392"/>
      <c r="K54" s="392"/>
      <c r="L54" s="392"/>
      <c r="M54" s="393"/>
      <c r="N54" s="81" t="s">
        <v>353</v>
      </c>
      <c r="O54" s="81" t="s">
        <v>309</v>
      </c>
      <c r="P54" s="81"/>
      <c r="Q54" s="81" t="s">
        <v>354</v>
      </c>
    </row>
    <row r="55" spans="1:17" ht="84">
      <c r="A55" s="372"/>
      <c r="B55" s="288"/>
      <c r="C55" s="81" t="s">
        <v>81</v>
      </c>
      <c r="D55" s="394"/>
      <c r="E55" s="395"/>
      <c r="F55" s="395"/>
      <c r="G55" s="395"/>
      <c r="H55" s="395"/>
      <c r="I55" s="395"/>
      <c r="J55" s="395"/>
      <c r="K55" s="395"/>
      <c r="L55" s="395"/>
      <c r="M55" s="396"/>
      <c r="N55" s="81" t="s">
        <v>82</v>
      </c>
      <c r="O55" s="81" t="s">
        <v>309</v>
      </c>
      <c r="P55" s="81"/>
      <c r="Q55" s="30" t="s">
        <v>172</v>
      </c>
    </row>
    <row r="56" spans="1:17" ht="123.65" customHeight="1">
      <c r="A56" s="372" t="s">
        <v>267</v>
      </c>
      <c r="B56" s="69" t="s">
        <v>27</v>
      </c>
      <c r="C56" s="81" t="s">
        <v>84</v>
      </c>
      <c r="D56" s="394"/>
      <c r="E56" s="395"/>
      <c r="F56" s="395"/>
      <c r="G56" s="395"/>
      <c r="H56" s="395"/>
      <c r="I56" s="395"/>
      <c r="J56" s="395"/>
      <c r="K56" s="395"/>
      <c r="L56" s="395"/>
      <c r="M56" s="396"/>
      <c r="N56" s="81" t="s">
        <v>355</v>
      </c>
      <c r="O56" s="81" t="s">
        <v>309</v>
      </c>
      <c r="P56" s="81"/>
      <c r="Q56" s="81" t="s">
        <v>356</v>
      </c>
    </row>
    <row r="57" spans="1:17" ht="110.15" customHeight="1">
      <c r="A57" s="372"/>
      <c r="B57" s="69" t="s">
        <v>32</v>
      </c>
      <c r="C57" s="81" t="s">
        <v>85</v>
      </c>
      <c r="D57" s="397"/>
      <c r="E57" s="398"/>
      <c r="F57" s="398"/>
      <c r="G57" s="398"/>
      <c r="H57" s="398"/>
      <c r="I57" s="398"/>
      <c r="J57" s="398"/>
      <c r="K57" s="398"/>
      <c r="L57" s="398"/>
      <c r="M57" s="399"/>
      <c r="N57" s="81" t="s">
        <v>86</v>
      </c>
      <c r="O57" s="81" t="s">
        <v>309</v>
      </c>
      <c r="P57" s="81"/>
      <c r="Q57" s="30" t="s">
        <v>177</v>
      </c>
    </row>
    <row r="58" spans="1:17" ht="125.5" customHeight="1">
      <c r="A58" s="372"/>
      <c r="B58" s="69" t="s">
        <v>178</v>
      </c>
      <c r="C58" s="81" t="s">
        <v>87</v>
      </c>
      <c r="D58" s="46">
        <v>2849</v>
      </c>
      <c r="E58" s="46">
        <v>3719</v>
      </c>
      <c r="F58" s="46">
        <v>5675</v>
      </c>
      <c r="G58" s="46">
        <v>7893</v>
      </c>
      <c r="H58" s="46">
        <v>6663</v>
      </c>
      <c r="I58" s="46">
        <v>6570</v>
      </c>
      <c r="J58" s="46">
        <v>7451</v>
      </c>
      <c r="K58" s="46">
        <v>7452</v>
      </c>
      <c r="L58" s="46">
        <v>6924</v>
      </c>
      <c r="M58" s="46">
        <v>6486</v>
      </c>
      <c r="N58" s="81" t="s">
        <v>357</v>
      </c>
      <c r="O58" s="81" t="s">
        <v>309</v>
      </c>
      <c r="P58" s="81"/>
      <c r="Q58" s="30" t="s">
        <v>358</v>
      </c>
    </row>
    <row r="59" spans="1:17">
      <c r="A59" s="8"/>
      <c r="B59" s="6"/>
      <c r="C59" s="111"/>
      <c r="D59" s="111"/>
      <c r="E59" s="111"/>
      <c r="F59" s="111"/>
      <c r="G59" s="111"/>
      <c r="H59" s="111"/>
      <c r="I59" s="111"/>
      <c r="J59" s="111"/>
      <c r="K59" s="111"/>
      <c r="L59" s="111"/>
      <c r="M59" s="111"/>
      <c r="N59" s="111"/>
      <c r="O59" s="111"/>
      <c r="P59" s="111"/>
      <c r="Q59" s="111"/>
    </row>
    <row r="60" spans="1:17" ht="41.5" customHeight="1">
      <c r="A60" s="326" t="s">
        <v>15</v>
      </c>
      <c r="B60" s="326"/>
      <c r="C60" s="342" t="s">
        <v>307</v>
      </c>
      <c r="D60" s="343"/>
      <c r="E60" s="343"/>
      <c r="F60" s="343"/>
      <c r="G60" s="343"/>
      <c r="H60" s="343"/>
      <c r="I60" s="343"/>
      <c r="J60" s="343"/>
      <c r="K60" s="343"/>
      <c r="L60" s="343"/>
      <c r="M60" s="343"/>
    </row>
    <row r="61" spans="1:17" ht="22.5" customHeight="1">
      <c r="A61" s="345"/>
      <c r="B61" s="346"/>
      <c r="C61" s="338" t="s">
        <v>310</v>
      </c>
      <c r="D61" s="339"/>
      <c r="E61" s="339"/>
      <c r="F61" s="339"/>
      <c r="G61" s="339"/>
      <c r="H61" s="339"/>
      <c r="I61" s="339"/>
      <c r="J61" s="339"/>
      <c r="K61" s="339"/>
      <c r="L61" s="339"/>
      <c r="M61" s="339"/>
      <c r="N61" s="339"/>
      <c r="O61" s="339"/>
      <c r="P61" s="339"/>
      <c r="Q61" s="1"/>
    </row>
    <row r="62" spans="1:17" ht="30" customHeight="1">
      <c r="A62" s="284" t="s">
        <v>47</v>
      </c>
      <c r="B62" s="286"/>
      <c r="C62" s="340"/>
      <c r="D62" s="341"/>
      <c r="E62" s="341"/>
      <c r="F62" s="341"/>
      <c r="G62" s="341"/>
      <c r="H62" s="341"/>
      <c r="I62" s="341"/>
      <c r="J62" s="341"/>
      <c r="K62" s="341"/>
      <c r="L62" s="341"/>
      <c r="M62" s="341"/>
      <c r="N62" s="341"/>
      <c r="O62" s="341"/>
      <c r="P62" s="341"/>
      <c r="Q62" s="1"/>
    </row>
    <row r="63" spans="1:17" ht="35.25" customHeight="1">
      <c r="A63" s="80" t="s">
        <v>586</v>
      </c>
      <c r="B63" s="65" t="s">
        <v>17</v>
      </c>
      <c r="C63" s="119" t="s">
        <v>50</v>
      </c>
      <c r="D63" s="119">
        <v>2009</v>
      </c>
      <c r="E63" s="119">
        <v>2010</v>
      </c>
      <c r="F63" s="119">
        <v>2011</v>
      </c>
      <c r="G63" s="119">
        <v>2012</v>
      </c>
      <c r="H63" s="119">
        <v>2013</v>
      </c>
      <c r="I63" s="119">
        <v>2014</v>
      </c>
      <c r="J63" s="119">
        <v>2015</v>
      </c>
      <c r="K63" s="119">
        <v>2016</v>
      </c>
      <c r="L63" s="119">
        <v>2017</v>
      </c>
      <c r="M63" s="119">
        <v>2018</v>
      </c>
      <c r="N63" s="94" t="s">
        <v>110</v>
      </c>
      <c r="O63" s="94" t="s">
        <v>51</v>
      </c>
      <c r="P63" s="133" t="s">
        <v>339</v>
      </c>
      <c r="Q63" s="95" t="s">
        <v>111</v>
      </c>
    </row>
    <row r="64" spans="1:17" ht="28">
      <c r="A64" s="306" t="s">
        <v>267</v>
      </c>
      <c r="B64" s="380" t="s">
        <v>31</v>
      </c>
      <c r="C64" s="81" t="s">
        <v>95</v>
      </c>
      <c r="D64" s="335" t="s">
        <v>621</v>
      </c>
      <c r="E64" s="336"/>
      <c r="F64" s="336"/>
      <c r="G64" s="336"/>
      <c r="H64" s="336"/>
      <c r="I64" s="336"/>
      <c r="J64" s="336"/>
      <c r="K64" s="336"/>
      <c r="L64" s="336"/>
      <c r="M64" s="337"/>
      <c r="N64" s="81" t="s">
        <v>94</v>
      </c>
      <c r="O64" s="81" t="s">
        <v>311</v>
      </c>
      <c r="P64" s="81"/>
      <c r="Q64" s="30" t="s">
        <v>188</v>
      </c>
    </row>
    <row r="65" spans="1:17" ht="84">
      <c r="A65" s="307"/>
      <c r="B65" s="380"/>
      <c r="C65" s="81" t="s">
        <v>98</v>
      </c>
      <c r="D65" s="46">
        <v>0</v>
      </c>
      <c r="E65" s="46">
        <v>72794</v>
      </c>
      <c r="F65" s="46">
        <v>70646</v>
      </c>
      <c r="G65" s="46">
        <v>74446</v>
      </c>
      <c r="H65" s="366" t="s">
        <v>619</v>
      </c>
      <c r="I65" s="367"/>
      <c r="J65" s="367"/>
      <c r="K65" s="367"/>
      <c r="L65" s="367"/>
      <c r="M65" s="368"/>
      <c r="N65" s="81" t="s">
        <v>97</v>
      </c>
      <c r="O65" s="81" t="s">
        <v>311</v>
      </c>
      <c r="P65" s="81"/>
      <c r="Q65" s="30" t="s">
        <v>190</v>
      </c>
    </row>
    <row r="66" spans="1:17" ht="28">
      <c r="A66" s="307"/>
      <c r="B66" s="380"/>
      <c r="C66" s="81" t="s">
        <v>100</v>
      </c>
      <c r="D66" s="335" t="s">
        <v>621</v>
      </c>
      <c r="E66" s="336"/>
      <c r="F66" s="336"/>
      <c r="G66" s="336"/>
      <c r="H66" s="336"/>
      <c r="I66" s="336"/>
      <c r="J66" s="336"/>
      <c r="K66" s="336"/>
      <c r="L66" s="336"/>
      <c r="M66" s="337"/>
      <c r="N66" s="81" t="s">
        <v>99</v>
      </c>
      <c r="O66" s="81" t="s">
        <v>311</v>
      </c>
      <c r="P66" s="81"/>
      <c r="Q66" s="30" t="s">
        <v>192</v>
      </c>
    </row>
    <row r="67" spans="1:17" ht="28">
      <c r="A67" s="308"/>
      <c r="B67" s="63" t="s">
        <v>48</v>
      </c>
      <c r="C67" s="81" t="s">
        <v>104</v>
      </c>
      <c r="D67" s="381" t="s">
        <v>312</v>
      </c>
      <c r="E67" s="382"/>
      <c r="F67" s="382"/>
      <c r="G67" s="382"/>
      <c r="H67" s="382"/>
      <c r="I67" s="382"/>
      <c r="J67" s="382"/>
      <c r="K67" s="382"/>
      <c r="L67" s="382"/>
      <c r="M67" s="383"/>
      <c r="N67" s="81" t="s">
        <v>103</v>
      </c>
      <c r="O67" s="81" t="s">
        <v>46</v>
      </c>
      <c r="P67" s="81"/>
      <c r="Q67" s="30" t="s">
        <v>127</v>
      </c>
    </row>
    <row r="68" spans="1:17">
      <c r="C68" s="100"/>
      <c r="D68" s="121"/>
      <c r="E68" s="100"/>
      <c r="F68" s="100"/>
      <c r="G68" s="100"/>
      <c r="H68" s="100"/>
      <c r="I68" s="100"/>
      <c r="J68" s="100"/>
      <c r="K68" s="100"/>
      <c r="L68" s="100"/>
      <c r="M68" s="100"/>
      <c r="N68" s="100"/>
      <c r="O68" s="100"/>
      <c r="P68" s="100"/>
      <c r="Q68" s="100"/>
    </row>
    <row r="69" spans="1:17" ht="87" customHeight="1">
      <c r="A69" s="326" t="s">
        <v>15</v>
      </c>
      <c r="B69" s="326"/>
      <c r="C69" s="384" t="s">
        <v>360</v>
      </c>
      <c r="D69" s="384"/>
      <c r="E69" s="384"/>
      <c r="F69" s="384"/>
      <c r="G69" s="384"/>
      <c r="H69" s="384"/>
      <c r="I69" s="384"/>
      <c r="J69" s="384"/>
      <c r="K69" s="384"/>
      <c r="L69" s="384"/>
      <c r="M69" s="384"/>
      <c r="N69" s="385" t="s">
        <v>514</v>
      </c>
      <c r="O69" s="386"/>
      <c r="P69" s="386"/>
      <c r="Q69" s="387"/>
    </row>
    <row r="70" spans="1:17" ht="18" customHeight="1">
      <c r="A70" s="327"/>
      <c r="B70" s="328"/>
      <c r="C70" s="338" t="s">
        <v>313</v>
      </c>
      <c r="D70" s="339"/>
      <c r="E70" s="339"/>
      <c r="F70" s="339"/>
      <c r="G70" s="339"/>
      <c r="H70" s="339"/>
      <c r="I70" s="339"/>
      <c r="J70" s="339"/>
      <c r="K70" s="339"/>
      <c r="L70" s="339"/>
      <c r="M70" s="339"/>
      <c r="N70" s="339"/>
      <c r="O70" s="339"/>
      <c r="P70" s="339"/>
      <c r="Q70" s="1"/>
    </row>
    <row r="71" spans="1:17" ht="25" customHeight="1">
      <c r="A71" s="284" t="s">
        <v>33</v>
      </c>
      <c r="B71" s="286"/>
      <c r="C71" s="340"/>
      <c r="D71" s="341"/>
      <c r="E71" s="341"/>
      <c r="F71" s="341"/>
      <c r="G71" s="341"/>
      <c r="H71" s="341"/>
      <c r="I71" s="341"/>
      <c r="J71" s="341"/>
      <c r="K71" s="341"/>
      <c r="L71" s="341"/>
      <c r="M71" s="341"/>
      <c r="N71" s="341"/>
      <c r="O71" s="341"/>
      <c r="P71" s="341"/>
      <c r="Q71" s="1"/>
    </row>
    <row r="72" spans="1:17" ht="41.25" customHeight="1">
      <c r="A72" s="83" t="s">
        <v>204</v>
      </c>
      <c r="B72" s="82" t="s">
        <v>17</v>
      </c>
      <c r="C72" s="119" t="s">
        <v>50</v>
      </c>
      <c r="D72" s="119">
        <v>2009</v>
      </c>
      <c r="E72" s="119">
        <v>2010</v>
      </c>
      <c r="F72" s="119">
        <v>2011</v>
      </c>
      <c r="G72" s="119">
        <v>2012</v>
      </c>
      <c r="H72" s="119">
        <v>2013</v>
      </c>
      <c r="I72" s="119">
        <v>2014</v>
      </c>
      <c r="J72" s="119">
        <v>2015</v>
      </c>
      <c r="K72" s="119">
        <v>2016</v>
      </c>
      <c r="L72" s="119">
        <v>2017</v>
      </c>
      <c r="M72" s="119">
        <v>2018</v>
      </c>
      <c r="N72" s="113" t="s">
        <v>110</v>
      </c>
      <c r="O72" s="113" t="s">
        <v>51</v>
      </c>
      <c r="P72" s="133" t="s">
        <v>339</v>
      </c>
      <c r="Q72" s="114" t="s">
        <v>111</v>
      </c>
    </row>
    <row r="73" spans="1:17" ht="84">
      <c r="A73" s="329" t="s">
        <v>267</v>
      </c>
      <c r="B73" s="306" t="s">
        <v>34</v>
      </c>
      <c r="C73" s="332" t="s">
        <v>93</v>
      </c>
      <c r="D73" s="46">
        <v>364838.1</v>
      </c>
      <c r="E73" s="46">
        <v>393219</v>
      </c>
      <c r="F73" s="46">
        <v>369559.2</v>
      </c>
      <c r="G73" s="46">
        <v>534736.4</v>
      </c>
      <c r="H73" s="46">
        <v>658319.19999999995</v>
      </c>
      <c r="I73" s="46">
        <v>685265</v>
      </c>
      <c r="J73" s="46">
        <v>1050371.8999999999</v>
      </c>
      <c r="K73" s="46">
        <v>1122428</v>
      </c>
      <c r="L73" s="46">
        <v>1522725.8</v>
      </c>
      <c r="M73" s="46">
        <v>1339723</v>
      </c>
      <c r="N73" s="332" t="s">
        <v>359</v>
      </c>
      <c r="O73" s="332" t="s">
        <v>8</v>
      </c>
      <c r="P73" s="81" t="s">
        <v>362</v>
      </c>
      <c r="Q73" s="332" t="s">
        <v>196</v>
      </c>
    </row>
    <row r="74" spans="1:17" ht="126">
      <c r="A74" s="330"/>
      <c r="B74" s="308"/>
      <c r="C74" s="333"/>
      <c r="D74" s="46">
        <v>380850</v>
      </c>
      <c r="E74" s="46">
        <v>422880</v>
      </c>
      <c r="F74" s="46">
        <v>363220</v>
      </c>
      <c r="G74" s="46">
        <v>442000</v>
      </c>
      <c r="H74" s="46">
        <v>610410</v>
      </c>
      <c r="I74" s="46">
        <v>768800</v>
      </c>
      <c r="J74" s="46">
        <v>1076990</v>
      </c>
      <c r="K74" s="46">
        <v>1212000</v>
      </c>
      <c r="L74" s="46">
        <v>1436000</v>
      </c>
      <c r="M74" s="46">
        <v>1400000</v>
      </c>
      <c r="N74" s="333"/>
      <c r="O74" s="333"/>
      <c r="P74" s="112" t="s">
        <v>363</v>
      </c>
      <c r="Q74" s="333"/>
    </row>
    <row r="75" spans="1:17" ht="84">
      <c r="A75" s="330"/>
      <c r="B75" s="306" t="s">
        <v>35</v>
      </c>
      <c r="C75" s="332" t="s">
        <v>93</v>
      </c>
      <c r="D75" s="46">
        <v>0</v>
      </c>
      <c r="E75" s="46">
        <v>42726</v>
      </c>
      <c r="F75" s="46">
        <v>53624.1</v>
      </c>
      <c r="G75" s="46">
        <v>29635.5</v>
      </c>
      <c r="H75" s="46">
        <v>26667</v>
      </c>
      <c r="I75" s="46">
        <v>21265.599999999999</v>
      </c>
      <c r="J75" s="46">
        <v>21309.200000000001</v>
      </c>
      <c r="K75" s="46">
        <v>44357</v>
      </c>
      <c r="L75" s="46">
        <v>18416.099999999999</v>
      </c>
      <c r="M75" s="46">
        <v>19581.400000000001</v>
      </c>
      <c r="N75" s="332" t="s">
        <v>359</v>
      </c>
      <c r="O75" s="332" t="s">
        <v>8</v>
      </c>
      <c r="P75" s="126" t="s">
        <v>364</v>
      </c>
      <c r="Q75" s="403" t="s">
        <v>198</v>
      </c>
    </row>
    <row r="76" spans="1:17" ht="123.65" customHeight="1">
      <c r="A76" s="330"/>
      <c r="B76" s="308"/>
      <c r="C76" s="333"/>
      <c r="D76" s="401" t="s">
        <v>314</v>
      </c>
      <c r="E76" s="402"/>
      <c r="F76" s="46">
        <v>46160</v>
      </c>
      <c r="G76" s="46">
        <v>21660</v>
      </c>
      <c r="H76" s="46">
        <v>19740</v>
      </c>
      <c r="I76" s="46">
        <v>19700</v>
      </c>
      <c r="J76" s="46">
        <v>21340</v>
      </c>
      <c r="K76" s="46">
        <v>44000</v>
      </c>
      <c r="L76" s="46">
        <v>18000</v>
      </c>
      <c r="M76" s="46">
        <v>20000</v>
      </c>
      <c r="N76" s="333"/>
      <c r="O76" s="333"/>
      <c r="P76" s="81" t="s">
        <v>365</v>
      </c>
      <c r="Q76" s="404"/>
    </row>
    <row r="77" spans="1:17" ht="49.4" customHeight="1">
      <c r="A77" s="330"/>
      <c r="B77" s="312" t="s">
        <v>10</v>
      </c>
      <c r="C77" s="332" t="s">
        <v>101</v>
      </c>
      <c r="D77" s="46">
        <v>2562</v>
      </c>
      <c r="E77" s="46">
        <v>2779</v>
      </c>
      <c r="F77" s="46">
        <v>2892.2</v>
      </c>
      <c r="G77" s="46">
        <v>2400.3000000000002</v>
      </c>
      <c r="H77" s="46">
        <v>1748</v>
      </c>
      <c r="I77" s="46">
        <v>1769</v>
      </c>
      <c r="J77" s="46">
        <v>692.9</v>
      </c>
      <c r="K77" s="46">
        <v>1107</v>
      </c>
      <c r="L77" s="46">
        <v>0</v>
      </c>
      <c r="M77" s="46">
        <v>0</v>
      </c>
      <c r="N77" s="405" t="s">
        <v>102</v>
      </c>
      <c r="O77" s="405" t="s">
        <v>8</v>
      </c>
      <c r="P77" s="81"/>
      <c r="Q77" s="405" t="s">
        <v>200</v>
      </c>
    </row>
    <row r="78" spans="1:17" ht="126">
      <c r="A78" s="331"/>
      <c r="B78" s="314"/>
      <c r="C78" s="333"/>
      <c r="D78" s="46">
        <v>3110</v>
      </c>
      <c r="E78" s="46">
        <v>3300</v>
      </c>
      <c r="F78" s="122" t="s">
        <v>314</v>
      </c>
      <c r="G78" s="46">
        <v>2400</v>
      </c>
      <c r="H78" s="46">
        <v>1710</v>
      </c>
      <c r="I78" s="46">
        <v>1770</v>
      </c>
      <c r="J78" s="46">
        <v>690</v>
      </c>
      <c r="K78" s="46">
        <v>1000</v>
      </c>
      <c r="L78" s="46">
        <v>0</v>
      </c>
      <c r="M78" s="46">
        <v>0</v>
      </c>
      <c r="N78" s="405"/>
      <c r="O78" s="405"/>
      <c r="P78" s="81" t="s">
        <v>366</v>
      </c>
      <c r="Q78" s="405"/>
    </row>
    <row r="79" spans="1:17">
      <c r="A79" s="84"/>
      <c r="C79" s="100"/>
      <c r="D79" s="123"/>
      <c r="E79" s="123"/>
      <c r="F79" s="123"/>
      <c r="G79" s="123"/>
      <c r="H79" s="123"/>
      <c r="I79" s="123"/>
      <c r="J79" s="123"/>
      <c r="K79" s="123"/>
      <c r="L79" s="123"/>
      <c r="M79" s="123"/>
      <c r="N79" s="100"/>
      <c r="O79" s="100"/>
      <c r="P79" s="100"/>
      <c r="Q79" s="100"/>
    </row>
    <row r="80" spans="1:17" ht="73.400000000000006" customHeight="1">
      <c r="A80" s="416" t="s">
        <v>15</v>
      </c>
      <c r="B80" s="326"/>
      <c r="C80" s="417" t="s">
        <v>315</v>
      </c>
      <c r="D80" s="418"/>
      <c r="E80" s="418"/>
      <c r="F80" s="418"/>
      <c r="G80" s="418"/>
      <c r="H80" s="418"/>
      <c r="I80" s="418"/>
      <c r="J80" s="418"/>
      <c r="K80" s="418"/>
      <c r="L80" s="418"/>
      <c r="M80" s="419"/>
    </row>
    <row r="81" spans="1:17" ht="30" customHeight="1">
      <c r="A81" s="345"/>
      <c r="B81" s="346"/>
      <c r="C81" s="339" t="s">
        <v>316</v>
      </c>
      <c r="D81" s="339"/>
      <c r="E81" s="339"/>
      <c r="F81" s="339"/>
      <c r="G81" s="339"/>
      <c r="H81" s="339"/>
      <c r="I81" s="339"/>
      <c r="J81" s="339"/>
      <c r="K81" s="339"/>
      <c r="L81" s="339"/>
      <c r="M81" s="339"/>
      <c r="N81" s="339"/>
      <c r="O81" s="339"/>
      <c r="P81" s="339"/>
      <c r="Q81" s="339"/>
    </row>
    <row r="82" spans="1:17" ht="33" customHeight="1">
      <c r="A82" s="284" t="s">
        <v>37</v>
      </c>
      <c r="B82" s="286"/>
      <c r="C82" s="341"/>
      <c r="D82" s="341"/>
      <c r="E82" s="341"/>
      <c r="F82" s="341"/>
      <c r="G82" s="341"/>
      <c r="H82" s="341"/>
      <c r="I82" s="341"/>
      <c r="J82" s="341"/>
      <c r="K82" s="341"/>
      <c r="L82" s="341"/>
      <c r="M82" s="341"/>
      <c r="N82" s="341"/>
      <c r="O82" s="341"/>
      <c r="P82" s="341"/>
      <c r="Q82" s="341"/>
    </row>
    <row r="83" spans="1:17" ht="15" customHeight="1">
      <c r="A83" s="80" t="s">
        <v>204</v>
      </c>
      <c r="B83" s="65" t="s">
        <v>17</v>
      </c>
      <c r="C83" s="87" t="s">
        <v>50</v>
      </c>
      <c r="D83" s="87">
        <v>2009</v>
      </c>
      <c r="E83" s="87">
        <v>2010</v>
      </c>
      <c r="F83" s="87">
        <v>2011</v>
      </c>
      <c r="G83" s="87">
        <v>2012</v>
      </c>
      <c r="H83" s="87">
        <v>2013</v>
      </c>
      <c r="I83" s="87">
        <v>2014</v>
      </c>
      <c r="J83" s="87">
        <v>2015</v>
      </c>
      <c r="K83" s="87">
        <v>2016</v>
      </c>
      <c r="L83" s="87">
        <v>2017</v>
      </c>
      <c r="M83" s="87">
        <v>2018</v>
      </c>
      <c r="N83" s="94" t="s">
        <v>110</v>
      </c>
      <c r="O83" s="94" t="s">
        <v>51</v>
      </c>
      <c r="P83" s="133" t="s">
        <v>339</v>
      </c>
      <c r="Q83" s="95" t="s">
        <v>111</v>
      </c>
    </row>
    <row r="84" spans="1:17" ht="15" customHeight="1">
      <c r="A84" s="67" t="s">
        <v>317</v>
      </c>
      <c r="B84" s="334" t="s">
        <v>38</v>
      </c>
      <c r="C84" s="124"/>
      <c r="D84" s="320">
        <v>0</v>
      </c>
      <c r="E84" s="320">
        <v>0</v>
      </c>
      <c r="F84" s="320">
        <v>0</v>
      </c>
      <c r="G84" s="320">
        <v>0</v>
      </c>
      <c r="H84" s="320">
        <v>0</v>
      </c>
      <c r="I84" s="320">
        <v>3</v>
      </c>
      <c r="J84" s="320">
        <v>0</v>
      </c>
      <c r="K84" s="320">
        <v>1</v>
      </c>
      <c r="L84" s="320">
        <v>0</v>
      </c>
      <c r="M84" s="320">
        <v>0</v>
      </c>
      <c r="N84" s="323"/>
      <c r="O84" s="332" t="s">
        <v>320</v>
      </c>
      <c r="P84" s="332" t="s">
        <v>367</v>
      </c>
      <c r="Q84" s="116"/>
    </row>
    <row r="85" spans="1:17" ht="15" customHeight="1">
      <c r="A85" s="67" t="s">
        <v>318</v>
      </c>
      <c r="B85" s="334"/>
      <c r="C85" s="124"/>
      <c r="D85" s="321"/>
      <c r="E85" s="321"/>
      <c r="F85" s="321"/>
      <c r="G85" s="321"/>
      <c r="H85" s="321"/>
      <c r="I85" s="321"/>
      <c r="J85" s="321"/>
      <c r="K85" s="321"/>
      <c r="L85" s="321"/>
      <c r="M85" s="321"/>
      <c r="N85" s="324"/>
      <c r="O85" s="412"/>
      <c r="P85" s="412"/>
      <c r="Q85" s="116"/>
    </row>
    <row r="86" spans="1:17" ht="28">
      <c r="A86" s="66" t="s">
        <v>319</v>
      </c>
      <c r="B86" s="334"/>
      <c r="C86" s="124"/>
      <c r="D86" s="322"/>
      <c r="E86" s="322"/>
      <c r="F86" s="322"/>
      <c r="G86" s="322"/>
      <c r="H86" s="322"/>
      <c r="I86" s="322"/>
      <c r="J86" s="322"/>
      <c r="K86" s="322"/>
      <c r="L86" s="322"/>
      <c r="M86" s="322"/>
      <c r="N86" s="325"/>
      <c r="O86" s="333"/>
      <c r="P86" s="333"/>
      <c r="Q86" s="116"/>
    </row>
    <row r="87" spans="1:17" ht="42">
      <c r="A87" s="66" t="s">
        <v>321</v>
      </c>
      <c r="B87" s="334"/>
      <c r="C87" s="124"/>
      <c r="D87" s="46">
        <v>163</v>
      </c>
      <c r="E87" s="46">
        <v>438</v>
      </c>
      <c r="F87" s="46">
        <v>429</v>
      </c>
      <c r="G87" s="46">
        <v>694</v>
      </c>
      <c r="H87" s="46">
        <v>403</v>
      </c>
      <c r="I87" s="46">
        <v>521</v>
      </c>
      <c r="J87" s="46">
        <v>507</v>
      </c>
      <c r="K87" s="46">
        <v>584</v>
      </c>
      <c r="L87" s="46">
        <v>680</v>
      </c>
      <c r="M87" s="46">
        <v>772</v>
      </c>
      <c r="N87" s="115"/>
      <c r="O87" s="81" t="s">
        <v>320</v>
      </c>
      <c r="P87" s="81" t="s">
        <v>382</v>
      </c>
      <c r="Q87" s="116"/>
    </row>
    <row r="88" spans="1:17" ht="15" customHeight="1">
      <c r="A88" s="66" t="s">
        <v>322</v>
      </c>
      <c r="B88" s="334"/>
      <c r="C88" s="124"/>
      <c r="D88" s="371" t="s">
        <v>127</v>
      </c>
      <c r="E88" s="371"/>
      <c r="F88" s="371"/>
      <c r="G88" s="371"/>
      <c r="H88" s="371"/>
      <c r="I88" s="371"/>
      <c r="J88" s="371"/>
      <c r="K88" s="371"/>
      <c r="L88" s="371"/>
      <c r="M88" s="371"/>
      <c r="N88" s="115"/>
      <c r="O88" s="81" t="s">
        <v>320</v>
      </c>
      <c r="P88" s="81"/>
      <c r="Q88" s="116"/>
    </row>
    <row r="89" spans="1:17" ht="15" customHeight="1">
      <c r="A89" s="73" t="s">
        <v>34</v>
      </c>
      <c r="B89" s="334"/>
      <c r="C89" s="124"/>
      <c r="D89" s="46">
        <v>0</v>
      </c>
      <c r="E89" s="46">
        <v>0</v>
      </c>
      <c r="F89" s="46">
        <v>0</v>
      </c>
      <c r="G89" s="46">
        <v>0</v>
      </c>
      <c r="H89" s="46">
        <v>0</v>
      </c>
      <c r="I89" s="46">
        <v>0</v>
      </c>
      <c r="J89" s="46">
        <v>0</v>
      </c>
      <c r="K89" s="46">
        <v>0</v>
      </c>
      <c r="L89" s="46">
        <v>0</v>
      </c>
      <c r="M89" s="46">
        <v>0</v>
      </c>
      <c r="N89" s="115"/>
      <c r="O89" s="81" t="s">
        <v>320</v>
      </c>
      <c r="P89" s="81"/>
      <c r="Q89" s="116"/>
    </row>
    <row r="90" spans="1:17" ht="15" customHeight="1">
      <c r="A90" s="73" t="s">
        <v>35</v>
      </c>
      <c r="B90" s="334"/>
      <c r="C90" s="124"/>
      <c r="D90" s="46">
        <v>0</v>
      </c>
      <c r="E90" s="46">
        <v>0</v>
      </c>
      <c r="F90" s="46">
        <v>0</v>
      </c>
      <c r="G90" s="46">
        <v>0</v>
      </c>
      <c r="H90" s="46">
        <v>0</v>
      </c>
      <c r="I90" s="46">
        <v>0</v>
      </c>
      <c r="J90" s="46">
        <v>0</v>
      </c>
      <c r="K90" s="46">
        <v>0</v>
      </c>
      <c r="L90" s="46">
        <v>0</v>
      </c>
      <c r="M90" s="46">
        <v>0</v>
      </c>
      <c r="N90" s="115"/>
      <c r="O90" s="81" t="s">
        <v>320</v>
      </c>
      <c r="P90" s="81"/>
      <c r="Q90" s="116"/>
    </row>
    <row r="91" spans="1:17" ht="15" customHeight="1">
      <c r="A91" s="73" t="s">
        <v>30</v>
      </c>
      <c r="B91" s="334"/>
      <c r="C91" s="124"/>
      <c r="D91" s="371" t="s">
        <v>127</v>
      </c>
      <c r="E91" s="371"/>
      <c r="F91" s="371"/>
      <c r="G91" s="371"/>
      <c r="H91" s="371"/>
      <c r="I91" s="371"/>
      <c r="J91" s="371"/>
      <c r="K91" s="371"/>
      <c r="L91" s="371"/>
      <c r="M91" s="371"/>
      <c r="N91" s="115"/>
      <c r="O91" s="115"/>
      <c r="P91" s="115"/>
      <c r="Q91" s="116"/>
    </row>
    <row r="92" spans="1:17" ht="14.5" customHeight="1">
      <c r="A92" s="67" t="s">
        <v>317</v>
      </c>
      <c r="B92" s="334" t="s">
        <v>39</v>
      </c>
      <c r="C92" s="125"/>
      <c r="D92" s="377">
        <v>54</v>
      </c>
      <c r="E92" s="377">
        <v>113</v>
      </c>
      <c r="F92" s="377">
        <v>47</v>
      </c>
      <c r="G92" s="377">
        <v>40</v>
      </c>
      <c r="H92" s="377">
        <v>34</v>
      </c>
      <c r="I92" s="377">
        <v>40</v>
      </c>
      <c r="J92" s="377">
        <v>30</v>
      </c>
      <c r="K92" s="377">
        <v>27</v>
      </c>
      <c r="L92" s="377">
        <v>26</v>
      </c>
      <c r="M92" s="377">
        <v>14</v>
      </c>
      <c r="N92" s="406"/>
      <c r="O92" s="409" t="s">
        <v>320</v>
      </c>
      <c r="P92" s="332" t="s">
        <v>367</v>
      </c>
      <c r="Q92" s="30"/>
    </row>
    <row r="93" spans="1:17">
      <c r="A93" s="67" t="s">
        <v>318</v>
      </c>
      <c r="B93" s="334"/>
      <c r="C93" s="125"/>
      <c r="D93" s="378"/>
      <c r="E93" s="378"/>
      <c r="F93" s="378"/>
      <c r="G93" s="378"/>
      <c r="H93" s="378"/>
      <c r="I93" s="378"/>
      <c r="J93" s="378"/>
      <c r="K93" s="378"/>
      <c r="L93" s="378"/>
      <c r="M93" s="378"/>
      <c r="N93" s="407"/>
      <c r="O93" s="410"/>
      <c r="P93" s="412"/>
      <c r="Q93" s="30"/>
    </row>
    <row r="94" spans="1:17" ht="28">
      <c r="A94" s="66" t="s">
        <v>319</v>
      </c>
      <c r="B94" s="334"/>
      <c r="C94" s="125"/>
      <c r="D94" s="379"/>
      <c r="E94" s="379"/>
      <c r="F94" s="379"/>
      <c r="G94" s="379"/>
      <c r="H94" s="379"/>
      <c r="I94" s="379"/>
      <c r="J94" s="379"/>
      <c r="K94" s="379"/>
      <c r="L94" s="379"/>
      <c r="M94" s="379"/>
      <c r="N94" s="408"/>
      <c r="O94" s="411"/>
      <c r="P94" s="333"/>
      <c r="Q94" s="30"/>
    </row>
    <row r="95" spans="1:17" ht="42">
      <c r="A95" s="66" t="s">
        <v>321</v>
      </c>
      <c r="B95" s="334"/>
      <c r="C95" s="125"/>
      <c r="D95" s="46">
        <v>1263</v>
      </c>
      <c r="E95" s="46">
        <v>1532</v>
      </c>
      <c r="F95" s="46">
        <v>1890</v>
      </c>
      <c r="G95" s="46">
        <v>1576</v>
      </c>
      <c r="H95" s="46">
        <v>1569</v>
      </c>
      <c r="I95" s="46">
        <v>1606</v>
      </c>
      <c r="J95" s="46">
        <v>1717</v>
      </c>
      <c r="K95" s="46">
        <v>2530</v>
      </c>
      <c r="L95" s="46">
        <v>2491</v>
      </c>
      <c r="M95" s="46">
        <v>2155</v>
      </c>
      <c r="N95" s="97"/>
      <c r="O95" s="81" t="s">
        <v>320</v>
      </c>
      <c r="P95" s="81" t="s">
        <v>382</v>
      </c>
      <c r="Q95" s="30"/>
    </row>
    <row r="96" spans="1:17" ht="42">
      <c r="A96" s="66" t="s">
        <v>322</v>
      </c>
      <c r="B96" s="334"/>
      <c r="C96" s="125"/>
      <c r="D96" s="371" t="s">
        <v>127</v>
      </c>
      <c r="E96" s="371"/>
      <c r="F96" s="371"/>
      <c r="G96" s="371"/>
      <c r="H96" s="371"/>
      <c r="I96" s="371"/>
      <c r="J96" s="371"/>
      <c r="K96" s="371"/>
      <c r="L96" s="371"/>
      <c r="M96" s="371"/>
      <c r="N96" s="97"/>
      <c r="O96" s="81" t="s">
        <v>320</v>
      </c>
      <c r="P96" s="81"/>
      <c r="Q96" s="30"/>
    </row>
    <row r="97" spans="1:17" ht="13.5" customHeight="1">
      <c r="A97" s="73" t="s">
        <v>34</v>
      </c>
      <c r="B97" s="334"/>
      <c r="C97" s="125"/>
      <c r="D97" s="46">
        <v>4</v>
      </c>
      <c r="E97" s="46">
        <v>4</v>
      </c>
      <c r="F97" s="46">
        <v>4</v>
      </c>
      <c r="G97" s="46">
        <v>6</v>
      </c>
      <c r="H97" s="46">
        <v>6</v>
      </c>
      <c r="I97" s="46">
        <v>12</v>
      </c>
      <c r="J97" s="46">
        <v>12</v>
      </c>
      <c r="K97" s="46">
        <v>56</v>
      </c>
      <c r="L97" s="46">
        <v>64</v>
      </c>
      <c r="M97" s="46">
        <v>26</v>
      </c>
      <c r="N97" s="97"/>
      <c r="O97" s="81" t="s">
        <v>320</v>
      </c>
      <c r="P97" s="81"/>
      <c r="Q97" s="30"/>
    </row>
    <row r="98" spans="1:17" ht="42">
      <c r="A98" s="73" t="s">
        <v>35</v>
      </c>
      <c r="B98" s="334"/>
      <c r="C98" s="125"/>
      <c r="D98" s="46">
        <v>3</v>
      </c>
      <c r="E98" s="46">
        <v>2</v>
      </c>
      <c r="F98" s="46">
        <v>2</v>
      </c>
      <c r="G98" s="46">
        <v>1</v>
      </c>
      <c r="H98" s="46">
        <v>2</v>
      </c>
      <c r="I98" s="46">
        <v>1</v>
      </c>
      <c r="J98" s="46">
        <v>2</v>
      </c>
      <c r="K98" s="46">
        <v>1</v>
      </c>
      <c r="L98" s="46">
        <v>0</v>
      </c>
      <c r="M98" s="46">
        <v>0</v>
      </c>
      <c r="N98" s="97"/>
      <c r="O98" s="81" t="s">
        <v>320</v>
      </c>
      <c r="P98" s="81"/>
      <c r="Q98" s="30"/>
    </row>
    <row r="99" spans="1:17" ht="15" customHeight="1">
      <c r="A99" s="73" t="s">
        <v>30</v>
      </c>
      <c r="B99" s="334"/>
      <c r="C99" s="125"/>
      <c r="D99" s="413" t="s">
        <v>127</v>
      </c>
      <c r="E99" s="414"/>
      <c r="F99" s="414"/>
      <c r="G99" s="414"/>
      <c r="H99" s="414"/>
      <c r="I99" s="414"/>
      <c r="J99" s="414"/>
      <c r="K99" s="414"/>
      <c r="L99" s="414"/>
      <c r="M99" s="415"/>
      <c r="N99" s="97"/>
      <c r="O99" s="101"/>
      <c r="P99" s="101"/>
      <c r="Q99" s="30"/>
    </row>
    <row r="100" spans="1:17" ht="84">
      <c r="A100" s="222" t="s">
        <v>535</v>
      </c>
      <c r="B100" s="64" t="s">
        <v>40</v>
      </c>
      <c r="C100" s="81" t="s">
        <v>105</v>
      </c>
      <c r="D100" s="46">
        <v>27525</v>
      </c>
      <c r="E100" s="46">
        <v>1187.2</v>
      </c>
      <c r="F100" s="46">
        <v>303.89999999999998</v>
      </c>
      <c r="G100" s="46">
        <v>0</v>
      </c>
      <c r="H100" s="46">
        <v>0</v>
      </c>
      <c r="I100" s="46">
        <v>0</v>
      </c>
      <c r="J100" s="46">
        <v>376</v>
      </c>
      <c r="K100" s="46">
        <v>0</v>
      </c>
      <c r="L100" s="46">
        <v>0</v>
      </c>
      <c r="M100" s="46">
        <v>0</v>
      </c>
      <c r="N100" s="81" t="s">
        <v>106</v>
      </c>
      <c r="O100" s="81" t="s">
        <v>8</v>
      </c>
      <c r="P100" s="81"/>
      <c r="Q100" s="30" t="s">
        <v>203</v>
      </c>
    </row>
    <row r="101" spans="1:17">
      <c r="A101" s="420"/>
      <c r="B101" s="420"/>
      <c r="C101" s="100"/>
      <c r="D101" s="108"/>
      <c r="E101" s="100"/>
      <c r="F101" s="100"/>
      <c r="G101" s="100"/>
      <c r="H101" s="100"/>
      <c r="I101" s="100"/>
      <c r="J101" s="100"/>
      <c r="K101" s="100"/>
      <c r="L101" s="100"/>
      <c r="M101" s="100"/>
      <c r="N101" s="100"/>
      <c r="O101" s="100"/>
      <c r="P101" s="100"/>
      <c r="Q101" s="100"/>
    </row>
    <row r="102" spans="1:17" ht="168" customHeight="1">
      <c r="A102" s="326" t="s">
        <v>15</v>
      </c>
      <c r="B102" s="326"/>
      <c r="C102" s="421" t="s">
        <v>323</v>
      </c>
      <c r="D102" s="422"/>
      <c r="E102" s="422"/>
      <c r="F102" s="422"/>
      <c r="G102" s="422"/>
      <c r="H102" s="422"/>
      <c r="I102" s="422"/>
      <c r="J102" s="422"/>
      <c r="K102" s="422"/>
      <c r="L102" s="422"/>
      <c r="M102" s="423"/>
      <c r="N102" s="424" t="s">
        <v>523</v>
      </c>
      <c r="O102" s="425"/>
      <c r="P102" s="425"/>
      <c r="Q102" s="425"/>
    </row>
    <row r="103" spans="1:17" ht="14.5">
      <c r="A103" s="400"/>
      <c r="B103" s="400"/>
      <c r="C103" s="339"/>
      <c r="D103" s="339"/>
      <c r="E103" s="339"/>
      <c r="F103" s="339"/>
      <c r="G103" s="339"/>
      <c r="H103" s="339"/>
      <c r="I103" s="339"/>
      <c r="J103" s="339"/>
      <c r="K103" s="339"/>
      <c r="L103" s="339"/>
      <c r="M103" s="339"/>
      <c r="N103" s="339"/>
      <c r="O103" s="339"/>
      <c r="P103" s="339"/>
      <c r="Q103" s="339"/>
    </row>
    <row r="104" spans="1:17" ht="14.15" customHeight="1">
      <c r="A104" s="284" t="s">
        <v>41</v>
      </c>
      <c r="B104" s="286"/>
      <c r="C104" s="341"/>
      <c r="D104" s="341"/>
      <c r="E104" s="341"/>
      <c r="F104" s="341"/>
      <c r="G104" s="341"/>
      <c r="H104" s="341"/>
      <c r="I104" s="341"/>
      <c r="J104" s="341"/>
      <c r="K104" s="341"/>
      <c r="L104" s="341"/>
      <c r="M104" s="341"/>
      <c r="N104" s="341"/>
      <c r="O104" s="341"/>
      <c r="P104" s="341"/>
      <c r="Q104" s="341"/>
    </row>
    <row r="105" spans="1:17" ht="35.25" customHeight="1">
      <c r="A105" s="83" t="s">
        <v>588</v>
      </c>
      <c r="B105" s="82" t="s">
        <v>17</v>
      </c>
      <c r="C105" s="119" t="s">
        <v>50</v>
      </c>
      <c r="D105" s="119">
        <v>2009</v>
      </c>
      <c r="E105" s="119">
        <v>2010</v>
      </c>
      <c r="F105" s="119">
        <v>2011</v>
      </c>
      <c r="G105" s="119">
        <v>2012</v>
      </c>
      <c r="H105" s="119">
        <v>2013</v>
      </c>
      <c r="I105" s="119">
        <v>2014</v>
      </c>
      <c r="J105" s="119">
        <v>2015</v>
      </c>
      <c r="K105" s="119">
        <v>2016</v>
      </c>
      <c r="L105" s="119">
        <v>2017</v>
      </c>
      <c r="M105" s="119">
        <v>2018</v>
      </c>
      <c r="N105" s="118" t="s">
        <v>110</v>
      </c>
      <c r="O105" s="113" t="s">
        <v>51</v>
      </c>
      <c r="P105" s="113" t="s">
        <v>339</v>
      </c>
      <c r="Q105" s="114" t="s">
        <v>111</v>
      </c>
    </row>
    <row r="106" spans="1:17" ht="115.5" customHeight="1">
      <c r="A106" s="288" t="s">
        <v>205</v>
      </c>
      <c r="B106" s="67" t="s">
        <v>4</v>
      </c>
      <c r="C106" s="101"/>
      <c r="D106" s="46">
        <v>27.98</v>
      </c>
      <c r="E106" s="46">
        <v>28.1</v>
      </c>
      <c r="F106" s="46">
        <v>51.16</v>
      </c>
      <c r="G106" s="46">
        <v>35.46</v>
      </c>
      <c r="H106" s="46">
        <v>31.87</v>
      </c>
      <c r="I106" s="46">
        <v>28.55</v>
      </c>
      <c r="J106" s="46">
        <v>40.22</v>
      </c>
      <c r="K106" s="46">
        <v>124.03</v>
      </c>
      <c r="L106" s="46">
        <v>123.54</v>
      </c>
      <c r="M106" s="46">
        <v>132.47999999999999</v>
      </c>
      <c r="N106" s="97"/>
      <c r="O106" s="81" t="s">
        <v>324</v>
      </c>
      <c r="P106" s="81" t="s">
        <v>368</v>
      </c>
      <c r="Q106" s="30"/>
    </row>
    <row r="107" spans="1:17" ht="212.5" customHeight="1">
      <c r="A107" s="288"/>
      <c r="B107" s="66" t="s">
        <v>5</v>
      </c>
      <c r="C107" s="101"/>
      <c r="D107" s="46">
        <v>139.30000000000001</v>
      </c>
      <c r="E107" s="46">
        <v>140.08000000000001</v>
      </c>
      <c r="F107" s="46">
        <v>150.06</v>
      </c>
      <c r="G107" s="46">
        <v>138.91999999999999</v>
      </c>
      <c r="H107" s="46">
        <v>163.30000000000001</v>
      </c>
      <c r="I107" s="46">
        <v>118.84</v>
      </c>
      <c r="J107" s="46">
        <v>143.33000000000001</v>
      </c>
      <c r="K107" s="46">
        <v>17.010000000000002</v>
      </c>
      <c r="L107" s="46">
        <v>52.52</v>
      </c>
      <c r="M107" s="46">
        <v>57.88</v>
      </c>
      <c r="N107" s="97"/>
      <c r="O107" s="81" t="s">
        <v>324</v>
      </c>
      <c r="P107" s="81" t="s">
        <v>369</v>
      </c>
      <c r="Q107" s="30"/>
    </row>
    <row r="108" spans="1:17" ht="207.65" customHeight="1">
      <c r="A108" s="288"/>
      <c r="B108" s="66" t="s">
        <v>11</v>
      </c>
      <c r="C108" s="101"/>
      <c r="D108" s="46">
        <v>15.758958216226343</v>
      </c>
      <c r="E108" s="46">
        <v>27.151435263256513</v>
      </c>
      <c r="F108" s="46">
        <v>8.8396477421772524</v>
      </c>
      <c r="G108" s="46">
        <v>10.157974517519206</v>
      </c>
      <c r="H108" s="46">
        <v>14.250121791268501</v>
      </c>
      <c r="I108" s="46">
        <v>7.0488570357878952</v>
      </c>
      <c r="J108" s="46">
        <v>4.80846355630504</v>
      </c>
      <c r="K108" s="46">
        <v>7</v>
      </c>
      <c r="L108" s="46">
        <v>11.72</v>
      </c>
      <c r="M108" s="46">
        <v>21.95</v>
      </c>
      <c r="N108" s="97"/>
      <c r="O108" s="81" t="s">
        <v>324</v>
      </c>
      <c r="P108" s="81" t="s">
        <v>370</v>
      </c>
      <c r="Q108" s="30"/>
    </row>
    <row r="109" spans="1:17" ht="28">
      <c r="A109" s="288"/>
      <c r="B109" s="66" t="s">
        <v>18</v>
      </c>
      <c r="C109" s="101"/>
      <c r="D109" s="46">
        <v>453.43</v>
      </c>
      <c r="E109" s="46">
        <v>592.48</v>
      </c>
      <c r="F109" s="46">
        <v>652.86</v>
      </c>
      <c r="G109" s="46">
        <v>723.56</v>
      </c>
      <c r="H109" s="46">
        <v>804.25</v>
      </c>
      <c r="I109" s="46">
        <v>896.73</v>
      </c>
      <c r="J109" s="46">
        <v>966.94</v>
      </c>
      <c r="K109" s="46">
        <v>1060.71</v>
      </c>
      <c r="L109" s="371" t="s">
        <v>376</v>
      </c>
      <c r="M109" s="371"/>
      <c r="N109" s="97"/>
      <c r="O109" s="81" t="s">
        <v>324</v>
      </c>
      <c r="P109" s="81" t="s">
        <v>371</v>
      </c>
      <c r="Q109" s="30"/>
    </row>
    <row r="110" spans="1:17" ht="168">
      <c r="A110" s="288"/>
      <c r="B110" s="66" t="s">
        <v>325</v>
      </c>
      <c r="C110" s="101"/>
      <c r="D110" s="46">
        <v>122.43</v>
      </c>
      <c r="E110" s="46">
        <v>128.93</v>
      </c>
      <c r="F110" s="46">
        <v>151.63</v>
      </c>
      <c r="G110" s="46">
        <v>158.44999999999999</v>
      </c>
      <c r="H110" s="46">
        <v>157.72999999999999</v>
      </c>
      <c r="I110" s="46">
        <v>113.2</v>
      </c>
      <c r="J110" s="46">
        <v>112.7</v>
      </c>
      <c r="K110" s="46">
        <v>134</v>
      </c>
      <c r="L110" s="46">
        <v>92.16</v>
      </c>
      <c r="M110" s="46">
        <v>71.69</v>
      </c>
      <c r="N110" s="97"/>
      <c r="O110" s="81" t="s">
        <v>324</v>
      </c>
      <c r="P110" s="130" t="s">
        <v>372</v>
      </c>
      <c r="Q110" s="30"/>
    </row>
    <row r="111" spans="1:17" ht="28">
      <c r="A111" s="288" t="s">
        <v>206</v>
      </c>
      <c r="B111" s="66" t="s">
        <v>4</v>
      </c>
      <c r="C111" s="101"/>
      <c r="D111" s="46">
        <v>20.079999999999998</v>
      </c>
      <c r="E111" s="46">
        <v>36.4</v>
      </c>
      <c r="F111" s="46">
        <v>44.02</v>
      </c>
      <c r="G111" s="46">
        <v>38.979999999999997</v>
      </c>
      <c r="H111" s="46">
        <v>21.28</v>
      </c>
      <c r="I111" s="46">
        <v>20.63</v>
      </c>
      <c r="J111" s="46">
        <v>13.2</v>
      </c>
      <c r="K111" s="46">
        <v>15</v>
      </c>
      <c r="L111" s="46">
        <v>13.45</v>
      </c>
      <c r="M111" s="46">
        <v>24.29</v>
      </c>
      <c r="N111" s="97"/>
      <c r="O111" s="81" t="s">
        <v>324</v>
      </c>
      <c r="P111" s="117" t="s">
        <v>373</v>
      </c>
      <c r="Q111" s="30"/>
    </row>
    <row r="112" spans="1:17" ht="169.5" customHeight="1">
      <c r="A112" s="288"/>
      <c r="B112" s="66" t="s">
        <v>5</v>
      </c>
      <c r="C112" s="101"/>
      <c r="D112" s="46">
        <v>14.02</v>
      </c>
      <c r="E112" s="46">
        <v>26.53</v>
      </c>
      <c r="F112" s="46">
        <v>20.07</v>
      </c>
      <c r="G112" s="46">
        <v>26.21</v>
      </c>
      <c r="H112" s="46">
        <v>25.73</v>
      </c>
      <c r="I112" s="46">
        <v>10.16</v>
      </c>
      <c r="J112" s="46">
        <v>10.75</v>
      </c>
      <c r="K112" s="46">
        <v>3</v>
      </c>
      <c r="L112" s="46">
        <v>0.15</v>
      </c>
      <c r="M112" s="46">
        <v>6.39</v>
      </c>
      <c r="N112" s="97"/>
      <c r="O112" s="81" t="s">
        <v>324</v>
      </c>
      <c r="P112" s="117" t="s">
        <v>374</v>
      </c>
      <c r="Q112" s="30"/>
    </row>
    <row r="113" spans="1:17" ht="206.5" customHeight="1">
      <c r="A113" s="288"/>
      <c r="B113" s="66" t="s">
        <v>11</v>
      </c>
      <c r="C113" s="101"/>
      <c r="D113" s="46">
        <v>4.9210417837736546</v>
      </c>
      <c r="E113" s="46">
        <v>8.478564736743488</v>
      </c>
      <c r="F113" s="46">
        <v>2.7603522578227464</v>
      </c>
      <c r="G113" s="46">
        <v>3.1720254824807941</v>
      </c>
      <c r="H113" s="46">
        <v>4.4498782087314961</v>
      </c>
      <c r="I113" s="46">
        <v>2.2011429642121039</v>
      </c>
      <c r="J113" s="46">
        <v>1.5015364436949594</v>
      </c>
      <c r="K113" s="46">
        <v>4</v>
      </c>
      <c r="L113" s="46">
        <v>6.63</v>
      </c>
      <c r="M113" s="46">
        <v>2.0699999999999998</v>
      </c>
      <c r="N113" s="97"/>
      <c r="O113" s="81" t="s">
        <v>324</v>
      </c>
      <c r="P113" s="117" t="s">
        <v>375</v>
      </c>
      <c r="Q113" s="30"/>
    </row>
    <row r="114" spans="1:17" ht="28">
      <c r="A114" s="288"/>
      <c r="B114" s="66" t="s">
        <v>18</v>
      </c>
      <c r="C114" s="101"/>
      <c r="D114" s="46">
        <v>45.63</v>
      </c>
      <c r="E114" s="46">
        <v>49.48</v>
      </c>
      <c r="F114" s="46">
        <v>63.64</v>
      </c>
      <c r="G114" s="46">
        <v>80.16</v>
      </c>
      <c r="H114" s="46">
        <v>59.8</v>
      </c>
      <c r="I114" s="46">
        <v>85.23</v>
      </c>
      <c r="J114" s="46">
        <v>99.12</v>
      </c>
      <c r="K114" s="46">
        <v>97.76</v>
      </c>
      <c r="L114" s="371" t="s">
        <v>376</v>
      </c>
      <c r="M114" s="371"/>
      <c r="N114" s="97"/>
      <c r="O114" s="81" t="s">
        <v>324</v>
      </c>
      <c r="P114" s="117" t="s">
        <v>371</v>
      </c>
      <c r="Q114" s="30"/>
    </row>
    <row r="115" spans="1:17" ht="28">
      <c r="A115" s="288"/>
      <c r="B115" s="66" t="s">
        <v>19</v>
      </c>
      <c r="C115" s="101"/>
      <c r="D115" s="371" t="s">
        <v>326</v>
      </c>
      <c r="E115" s="371"/>
      <c r="F115" s="371"/>
      <c r="G115" s="371"/>
      <c r="H115" s="371"/>
      <c r="I115" s="371"/>
      <c r="J115" s="371"/>
      <c r="K115" s="371"/>
      <c r="L115" s="371"/>
      <c r="M115" s="371"/>
      <c r="N115" s="97"/>
      <c r="O115" s="101"/>
      <c r="P115" s="101"/>
      <c r="Q115" s="30"/>
    </row>
    <row r="116" spans="1:17" ht="98">
      <c r="A116" s="288" t="s">
        <v>327</v>
      </c>
      <c r="B116" s="288"/>
      <c r="C116" s="101"/>
      <c r="D116" s="46">
        <v>48.62</v>
      </c>
      <c r="E116" s="46">
        <v>50.09</v>
      </c>
      <c r="F116" s="46">
        <v>17.13</v>
      </c>
      <c r="G116" s="46">
        <v>14.673</v>
      </c>
      <c r="H116" s="46">
        <v>45.362000000000002</v>
      </c>
      <c r="I116" s="46">
        <v>61.673000000000002</v>
      </c>
      <c r="J116" s="46">
        <v>17.32</v>
      </c>
      <c r="K116" s="46">
        <v>9.9819999999999993</v>
      </c>
      <c r="L116" s="46">
        <v>8.9789999999999992</v>
      </c>
      <c r="M116" s="46">
        <v>11.984999999999999</v>
      </c>
      <c r="N116" s="97"/>
      <c r="O116" s="101" t="s">
        <v>328</v>
      </c>
      <c r="P116" s="117" t="s">
        <v>377</v>
      </c>
      <c r="Q116" s="30"/>
    </row>
    <row r="117" spans="1:17" ht="154">
      <c r="A117" s="288" t="s">
        <v>329</v>
      </c>
      <c r="B117" s="288"/>
      <c r="C117" s="101"/>
      <c r="D117" s="371" t="s">
        <v>376</v>
      </c>
      <c r="E117" s="371"/>
      <c r="F117" s="46">
        <v>0</v>
      </c>
      <c r="G117" s="46">
        <v>2.46</v>
      </c>
      <c r="H117" s="46">
        <v>5.298</v>
      </c>
      <c r="I117" s="46">
        <v>4.0860000000000003</v>
      </c>
      <c r="J117" s="46">
        <v>2.8860000000000001</v>
      </c>
      <c r="K117" s="46">
        <v>6.0270000000000001</v>
      </c>
      <c r="L117" s="46">
        <v>15.516999999999999</v>
      </c>
      <c r="M117" s="46">
        <v>5.944</v>
      </c>
      <c r="N117" s="97"/>
      <c r="O117" s="101" t="s">
        <v>328</v>
      </c>
      <c r="P117" s="90" t="s">
        <v>378</v>
      </c>
      <c r="Q117" s="30"/>
    </row>
    <row r="118" spans="1:17" ht="56">
      <c r="A118" s="288" t="s">
        <v>207</v>
      </c>
      <c r="B118" s="67" t="s">
        <v>4</v>
      </c>
      <c r="C118" s="101"/>
      <c r="D118" s="46">
        <v>300.95999999999998</v>
      </c>
      <c r="E118" s="46">
        <v>512.22</v>
      </c>
      <c r="F118" s="46">
        <v>781.95</v>
      </c>
      <c r="G118" s="46">
        <v>708.44</v>
      </c>
      <c r="H118" s="46">
        <v>911.48</v>
      </c>
      <c r="I118" s="46">
        <v>813.89</v>
      </c>
      <c r="J118" s="46">
        <v>625.74</v>
      </c>
      <c r="K118" s="46">
        <v>271.17</v>
      </c>
      <c r="L118" s="46">
        <v>253.19</v>
      </c>
      <c r="M118" s="46">
        <v>185.67</v>
      </c>
      <c r="N118" s="97"/>
      <c r="O118" s="81" t="s">
        <v>324</v>
      </c>
      <c r="P118" s="131" t="s">
        <v>368</v>
      </c>
      <c r="Q118" s="30"/>
    </row>
    <row r="119" spans="1:17" ht="112">
      <c r="A119" s="288"/>
      <c r="B119" s="66" t="s">
        <v>5</v>
      </c>
      <c r="C119" s="101"/>
      <c r="D119" s="46">
        <v>280.22000000000003</v>
      </c>
      <c r="E119" s="46">
        <v>630.03</v>
      </c>
      <c r="F119" s="46">
        <v>685.95</v>
      </c>
      <c r="G119" s="46">
        <v>543.82000000000005</v>
      </c>
      <c r="H119" s="46">
        <v>629.85</v>
      </c>
      <c r="I119" s="46">
        <v>633.29999999999995</v>
      </c>
      <c r="J119" s="46">
        <v>621.72</v>
      </c>
      <c r="K119" s="46">
        <v>1053.69</v>
      </c>
      <c r="L119" s="46">
        <v>1175.5</v>
      </c>
      <c r="M119" s="46">
        <v>1242.44</v>
      </c>
      <c r="N119" s="97"/>
      <c r="O119" s="81" t="s">
        <v>324</v>
      </c>
      <c r="P119" s="117" t="s">
        <v>369</v>
      </c>
      <c r="Q119" s="30"/>
    </row>
    <row r="120" spans="1:17" ht="203.15" customHeight="1">
      <c r="A120" s="288"/>
      <c r="B120" s="66" t="s">
        <v>11</v>
      </c>
      <c r="C120" s="101"/>
      <c r="D120" s="46">
        <v>75.876473535202905</v>
      </c>
      <c r="E120" s="46">
        <v>78.934124034439762</v>
      </c>
      <c r="F120" s="46">
        <v>73.609527559972491</v>
      </c>
      <c r="G120" s="46">
        <v>67.513702042385617</v>
      </c>
      <c r="H120" s="46">
        <v>129.94430357330103</v>
      </c>
      <c r="I120" s="46">
        <v>90.070204005545776</v>
      </c>
      <c r="J120" s="46">
        <v>112.27614731274248</v>
      </c>
      <c r="K120" s="46">
        <v>117</v>
      </c>
      <c r="L120" s="46">
        <v>106.16</v>
      </c>
      <c r="M120" s="46">
        <v>111.16</v>
      </c>
      <c r="N120" s="97"/>
      <c r="O120" s="81" t="s">
        <v>324</v>
      </c>
      <c r="P120" s="117" t="s">
        <v>379</v>
      </c>
      <c r="Q120" s="30"/>
    </row>
    <row r="121" spans="1:17" ht="28">
      <c r="A121" s="288"/>
      <c r="B121" s="66" t="s">
        <v>18</v>
      </c>
      <c r="C121" s="101"/>
      <c r="D121" s="46">
        <v>524.64</v>
      </c>
      <c r="E121" s="46">
        <v>661.73</v>
      </c>
      <c r="F121" s="46">
        <v>631.23</v>
      </c>
      <c r="G121" s="46">
        <v>661.25</v>
      </c>
      <c r="H121" s="46">
        <v>714.36</v>
      </c>
      <c r="I121" s="46">
        <v>748.99</v>
      </c>
      <c r="J121" s="46">
        <v>778.59</v>
      </c>
      <c r="K121" s="46">
        <v>794.71</v>
      </c>
      <c r="L121" s="46">
        <v>977</v>
      </c>
      <c r="M121" s="46">
        <v>1036.76</v>
      </c>
      <c r="N121" s="97"/>
      <c r="O121" s="81" t="s">
        <v>324</v>
      </c>
      <c r="P121" s="117" t="s">
        <v>371</v>
      </c>
      <c r="Q121" s="30"/>
    </row>
    <row r="122" spans="1:17" ht="168">
      <c r="A122" s="288"/>
      <c r="B122" s="66" t="s">
        <v>325</v>
      </c>
      <c r="C122" s="101"/>
      <c r="D122" s="46">
        <v>812.71</v>
      </c>
      <c r="E122" s="46">
        <v>1134.56</v>
      </c>
      <c r="F122" s="46">
        <v>559.15</v>
      </c>
      <c r="G122" s="46">
        <v>582.26</v>
      </c>
      <c r="H122" s="46">
        <v>553.15</v>
      </c>
      <c r="I122" s="46">
        <v>535.98</v>
      </c>
      <c r="J122" s="46">
        <v>418.31</v>
      </c>
      <c r="K122" s="46">
        <v>598</v>
      </c>
      <c r="L122" s="46">
        <v>743.53</v>
      </c>
      <c r="M122" s="46">
        <v>750.34</v>
      </c>
      <c r="N122" s="97"/>
      <c r="O122" s="81" t="s">
        <v>324</v>
      </c>
      <c r="P122" s="132" t="s">
        <v>372</v>
      </c>
      <c r="Q122" s="30"/>
    </row>
    <row r="123" spans="1:17" ht="28">
      <c r="A123" s="288" t="s">
        <v>208</v>
      </c>
      <c r="B123" s="66" t="s">
        <v>4</v>
      </c>
      <c r="C123" s="101"/>
      <c r="D123" s="46">
        <v>0.26</v>
      </c>
      <c r="E123" s="46">
        <v>35.31</v>
      </c>
      <c r="F123" s="46">
        <v>35.909999999999997</v>
      </c>
      <c r="G123" s="46">
        <v>44.33</v>
      </c>
      <c r="H123" s="46">
        <v>28.1</v>
      </c>
      <c r="I123" s="46">
        <v>66.400000000000006</v>
      </c>
      <c r="J123" s="46">
        <v>161.52000000000001</v>
      </c>
      <c r="K123" s="46">
        <v>182</v>
      </c>
      <c r="L123" s="46">
        <v>140.43</v>
      </c>
      <c r="M123" s="46">
        <v>78.45</v>
      </c>
      <c r="N123" s="97"/>
      <c r="O123" s="101"/>
      <c r="P123" s="117" t="s">
        <v>373</v>
      </c>
      <c r="Q123" s="30"/>
    </row>
    <row r="124" spans="1:17" ht="175.5" customHeight="1">
      <c r="A124" s="288"/>
      <c r="B124" s="66" t="s">
        <v>5</v>
      </c>
      <c r="C124" s="101"/>
      <c r="D124" s="46">
        <v>486.39</v>
      </c>
      <c r="E124" s="46">
        <v>976.85</v>
      </c>
      <c r="F124" s="46">
        <v>1045.19</v>
      </c>
      <c r="G124" s="46">
        <v>996.28</v>
      </c>
      <c r="H124" s="46">
        <v>957.55</v>
      </c>
      <c r="I124" s="46">
        <v>1003.61</v>
      </c>
      <c r="J124" s="46">
        <v>926.84</v>
      </c>
      <c r="K124" s="46">
        <v>933</v>
      </c>
      <c r="L124" s="46">
        <v>778.56</v>
      </c>
      <c r="M124" s="46">
        <v>1174.92</v>
      </c>
      <c r="N124" s="97"/>
      <c r="O124" s="81" t="s">
        <v>324</v>
      </c>
      <c r="P124" s="81" t="s">
        <v>374</v>
      </c>
      <c r="Q124" s="30"/>
    </row>
    <row r="125" spans="1:17" ht="210.65" customHeight="1">
      <c r="A125" s="288"/>
      <c r="B125" s="66" t="s">
        <v>11</v>
      </c>
      <c r="C125" s="101"/>
      <c r="D125" s="46">
        <v>118.92352646479709</v>
      </c>
      <c r="E125" s="46">
        <v>123.71587596556022</v>
      </c>
      <c r="F125" s="46">
        <v>115.37047244002747</v>
      </c>
      <c r="G125" s="46">
        <v>105.81629795761438</v>
      </c>
      <c r="H125" s="46">
        <v>203.66569642669896</v>
      </c>
      <c r="I125" s="46">
        <v>141.1697959944542</v>
      </c>
      <c r="J125" s="46">
        <v>175.97385268725751</v>
      </c>
      <c r="K125" s="46">
        <v>177</v>
      </c>
      <c r="L125" s="46">
        <v>160.54</v>
      </c>
      <c r="M125" s="46">
        <v>186.45</v>
      </c>
      <c r="N125" s="97"/>
      <c r="O125" s="81" t="s">
        <v>324</v>
      </c>
      <c r="P125" s="117" t="s">
        <v>380</v>
      </c>
      <c r="Q125" s="30"/>
    </row>
    <row r="126" spans="1:17" ht="28">
      <c r="A126" s="288"/>
      <c r="B126" s="66" t="s">
        <v>18</v>
      </c>
      <c r="C126" s="101"/>
      <c r="D126" s="46">
        <v>73.069999999999993</v>
      </c>
      <c r="E126" s="46">
        <v>92.02</v>
      </c>
      <c r="F126" s="46">
        <v>109.53</v>
      </c>
      <c r="G126" s="46">
        <v>93.23</v>
      </c>
      <c r="H126" s="46">
        <v>90.18</v>
      </c>
      <c r="I126" s="46">
        <v>102.31</v>
      </c>
      <c r="J126" s="46">
        <v>134.55000000000001</v>
      </c>
      <c r="K126" s="46">
        <v>113.62</v>
      </c>
      <c r="L126" s="46">
        <v>120.58</v>
      </c>
      <c r="M126" s="46">
        <v>133.66999999999999</v>
      </c>
      <c r="N126" s="97"/>
      <c r="O126" s="81" t="s">
        <v>324</v>
      </c>
      <c r="P126" s="117" t="s">
        <v>371</v>
      </c>
      <c r="Q126" s="30"/>
    </row>
    <row r="127" spans="1:17" ht="28" customHeight="1">
      <c r="A127" s="288"/>
      <c r="B127" s="66" t="s">
        <v>19</v>
      </c>
      <c r="C127" s="101"/>
      <c r="D127" s="366" t="s">
        <v>330</v>
      </c>
      <c r="E127" s="367"/>
      <c r="F127" s="367"/>
      <c r="G127" s="367"/>
      <c r="H127" s="367"/>
      <c r="I127" s="367"/>
      <c r="J127" s="367"/>
      <c r="K127" s="367"/>
      <c r="L127" s="367"/>
      <c r="M127" s="368"/>
      <c r="N127" s="97"/>
      <c r="O127" s="101"/>
      <c r="P127" s="101"/>
      <c r="Q127" s="30"/>
    </row>
    <row r="128" spans="1:17" ht="98">
      <c r="A128" s="288" t="s">
        <v>331</v>
      </c>
      <c r="B128" s="288"/>
      <c r="C128" s="101"/>
      <c r="D128" s="46">
        <v>380.9</v>
      </c>
      <c r="E128" s="46">
        <v>421.07</v>
      </c>
      <c r="F128" s="46">
        <v>366.8</v>
      </c>
      <c r="G128" s="46">
        <v>430.42500000000001</v>
      </c>
      <c r="H128" s="46">
        <v>612.74199999999996</v>
      </c>
      <c r="I128" s="46">
        <v>640.83799999999997</v>
      </c>
      <c r="J128" s="46">
        <v>883.39</v>
      </c>
      <c r="K128" s="46">
        <v>945.85299999999995</v>
      </c>
      <c r="L128" s="46">
        <v>1250.596</v>
      </c>
      <c r="M128" s="46">
        <v>1111.953</v>
      </c>
      <c r="N128" s="97"/>
      <c r="O128" s="101" t="s">
        <v>328</v>
      </c>
      <c r="P128" s="90" t="s">
        <v>377</v>
      </c>
      <c r="Q128" s="30"/>
    </row>
    <row r="129" spans="1:17" ht="154">
      <c r="A129" s="288" t="s">
        <v>332</v>
      </c>
      <c r="B129" s="288"/>
      <c r="C129" s="101"/>
      <c r="D129" s="371" t="s">
        <v>376</v>
      </c>
      <c r="E129" s="371"/>
      <c r="F129" s="46">
        <v>0</v>
      </c>
      <c r="G129" s="46">
        <v>22.963999999999999</v>
      </c>
      <c r="H129" s="46">
        <v>15.632999999999999</v>
      </c>
      <c r="I129" s="46">
        <v>4.9710000000000001</v>
      </c>
      <c r="J129" s="46">
        <v>1.5860000000000001</v>
      </c>
      <c r="K129" s="46">
        <v>1.548</v>
      </c>
      <c r="L129" s="46">
        <v>12.484999999999999</v>
      </c>
      <c r="M129" s="46">
        <v>6.8819999999999997</v>
      </c>
      <c r="N129" s="97"/>
      <c r="O129" s="101" t="s">
        <v>328</v>
      </c>
      <c r="P129" s="130" t="s">
        <v>381</v>
      </c>
      <c r="Q129" s="30"/>
    </row>
    <row r="132" spans="1:17">
      <c r="E132" s="9"/>
      <c r="F132" s="9"/>
      <c r="G132" s="9"/>
      <c r="H132" s="9"/>
      <c r="I132" s="9"/>
      <c r="J132" s="9"/>
      <c r="K132" s="9"/>
      <c r="L132" s="9"/>
      <c r="M132" s="9"/>
    </row>
    <row r="133" spans="1:17">
      <c r="E133" s="9"/>
      <c r="F133" s="9"/>
      <c r="G133" s="9"/>
      <c r="H133" s="9"/>
      <c r="I133" s="9"/>
      <c r="J133" s="9"/>
      <c r="K133" s="9"/>
      <c r="L133" s="9"/>
      <c r="M133" s="9"/>
    </row>
  </sheetData>
  <mergeCells count="141">
    <mergeCell ref="D99:M99"/>
    <mergeCell ref="A80:B80"/>
    <mergeCell ref="C80:M80"/>
    <mergeCell ref="A81:B81"/>
    <mergeCell ref="P92:P94"/>
    <mergeCell ref="A129:B129"/>
    <mergeCell ref="D129:E129"/>
    <mergeCell ref="C4:Q5"/>
    <mergeCell ref="A117:B117"/>
    <mergeCell ref="D117:E117"/>
    <mergeCell ref="A118:A122"/>
    <mergeCell ref="A123:A127"/>
    <mergeCell ref="D127:M127"/>
    <mergeCell ref="A128:B128"/>
    <mergeCell ref="A104:B104"/>
    <mergeCell ref="A106:A110"/>
    <mergeCell ref="A111:A115"/>
    <mergeCell ref="D115:M115"/>
    <mergeCell ref="A116:B116"/>
    <mergeCell ref="A101:B101"/>
    <mergeCell ref="A102:B102"/>
    <mergeCell ref="C102:M102"/>
    <mergeCell ref="N102:Q102"/>
    <mergeCell ref="L109:M109"/>
    <mergeCell ref="A103:B103"/>
    <mergeCell ref="Q73:Q74"/>
    <mergeCell ref="D76:E76"/>
    <mergeCell ref="C75:C76"/>
    <mergeCell ref="N75:N76"/>
    <mergeCell ref="O75:O76"/>
    <mergeCell ref="Q75:Q76"/>
    <mergeCell ref="B73:B74"/>
    <mergeCell ref="B75:B76"/>
    <mergeCell ref="A82:B82"/>
    <mergeCell ref="B77:B78"/>
    <mergeCell ref="C77:C78"/>
    <mergeCell ref="N77:N78"/>
    <mergeCell ref="O77:O78"/>
    <mergeCell ref="Q77:Q78"/>
    <mergeCell ref="N92:N94"/>
    <mergeCell ref="O92:O94"/>
    <mergeCell ref="C81:Q82"/>
    <mergeCell ref="C103:Q104"/>
    <mergeCell ref="D84:D86"/>
    <mergeCell ref="O84:O86"/>
    <mergeCell ref="P84:P86"/>
    <mergeCell ref="E84:E86"/>
    <mergeCell ref="F84:F86"/>
    <mergeCell ref="A48:B48"/>
    <mergeCell ref="A64:A67"/>
    <mergeCell ref="B64:B66"/>
    <mergeCell ref="D67:M67"/>
    <mergeCell ref="A69:B69"/>
    <mergeCell ref="C69:M69"/>
    <mergeCell ref="N69:Q69"/>
    <mergeCell ref="A56:A58"/>
    <mergeCell ref="A60:B60"/>
    <mergeCell ref="C60:M60"/>
    <mergeCell ref="A61:B61"/>
    <mergeCell ref="A62:B62"/>
    <mergeCell ref="A51:A52"/>
    <mergeCell ref="B51:B52"/>
    <mergeCell ref="A53:A55"/>
    <mergeCell ref="B53:B55"/>
    <mergeCell ref="D51:J51"/>
    <mergeCell ref="K51:M51"/>
    <mergeCell ref="E53:M53"/>
    <mergeCell ref="D54:M57"/>
    <mergeCell ref="H65:M65"/>
    <mergeCell ref="D64:M64"/>
    <mergeCell ref="O3:Q3"/>
    <mergeCell ref="C15:Q16"/>
    <mergeCell ref="L114:M114"/>
    <mergeCell ref="B11:B12"/>
    <mergeCell ref="A14:B14"/>
    <mergeCell ref="C14:M14"/>
    <mergeCell ref="A15:B15"/>
    <mergeCell ref="A40:B40"/>
    <mergeCell ref="D92:D94"/>
    <mergeCell ref="E92:E94"/>
    <mergeCell ref="F92:F94"/>
    <mergeCell ref="G92:G94"/>
    <mergeCell ref="H92:H94"/>
    <mergeCell ref="I92:I94"/>
    <mergeCell ref="J92:J94"/>
    <mergeCell ref="K92:K94"/>
    <mergeCell ref="L92:L94"/>
    <mergeCell ref="M92:M94"/>
    <mergeCell ref="D88:M88"/>
    <mergeCell ref="D91:M91"/>
    <mergeCell ref="B92:B99"/>
    <mergeCell ref="D96:M96"/>
    <mergeCell ref="C40:Q41"/>
    <mergeCell ref="C47:P48"/>
    <mergeCell ref="A18:A21"/>
    <mergeCell ref="B18:B21"/>
    <mergeCell ref="D21:M21"/>
    <mergeCell ref="A16:B16"/>
    <mergeCell ref="A3:B3"/>
    <mergeCell ref="C3:M3"/>
    <mergeCell ref="A4:B4"/>
    <mergeCell ref="A5:B5"/>
    <mergeCell ref="A7:A9"/>
    <mergeCell ref="B7:B9"/>
    <mergeCell ref="D18:M18"/>
    <mergeCell ref="D19:G19"/>
    <mergeCell ref="I19:M19"/>
    <mergeCell ref="A23:C23"/>
    <mergeCell ref="D23:M23"/>
    <mergeCell ref="A24:C24"/>
    <mergeCell ref="D24:M25"/>
    <mergeCell ref="A25:C25"/>
    <mergeCell ref="A27:A31"/>
    <mergeCell ref="B27:B31"/>
    <mergeCell ref="D27:M37"/>
    <mergeCell ref="A32:A37"/>
    <mergeCell ref="B32:B37"/>
    <mergeCell ref="G84:G86"/>
    <mergeCell ref="H84:H86"/>
    <mergeCell ref="I84:I86"/>
    <mergeCell ref="J84:J86"/>
    <mergeCell ref="K84:K86"/>
    <mergeCell ref="L84:L86"/>
    <mergeCell ref="M84:M86"/>
    <mergeCell ref="N84:N86"/>
    <mergeCell ref="A39:B39"/>
    <mergeCell ref="A70:B70"/>
    <mergeCell ref="A71:B71"/>
    <mergeCell ref="A73:A78"/>
    <mergeCell ref="C73:C74"/>
    <mergeCell ref="N73:N74"/>
    <mergeCell ref="B84:B91"/>
    <mergeCell ref="D66:M66"/>
    <mergeCell ref="C61:P62"/>
    <mergeCell ref="C70:P71"/>
    <mergeCell ref="O73:O74"/>
    <mergeCell ref="C39:M39"/>
    <mergeCell ref="A46:B46"/>
    <mergeCell ref="C46:M46"/>
    <mergeCell ref="A47:B47"/>
    <mergeCell ref="A41:B41"/>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79998168889431442"/>
  </sheetPr>
  <dimension ref="A1:P152"/>
  <sheetViews>
    <sheetView zoomScale="70" zoomScaleNormal="70" workbookViewId="0">
      <selection activeCell="H7" sqref="H7:K14"/>
    </sheetView>
  </sheetViews>
  <sheetFormatPr baseColWidth="10" defaultColWidth="15.7265625" defaultRowHeight="14"/>
  <cols>
    <col min="1" max="1" width="30.1796875" style="143" customWidth="1"/>
    <col min="2" max="2" width="33" style="9" customWidth="1"/>
    <col min="3" max="3" width="13.1796875" style="143" customWidth="1"/>
    <col min="4" max="4" width="12.7265625" style="9" customWidth="1"/>
    <col min="5" max="13" width="13.1796875" style="143" customWidth="1"/>
    <col min="14" max="14" width="32.54296875" style="143" customWidth="1"/>
    <col min="15" max="15" width="23.7265625" style="143" bestFit="1" customWidth="1"/>
    <col min="16" max="16" width="41.453125" style="143" customWidth="1"/>
    <col min="17" max="16384" width="15.7265625" style="143"/>
  </cols>
  <sheetData>
    <row r="1" spans="1:16">
      <c r="A1" s="290" t="s">
        <v>480</v>
      </c>
      <c r="B1" s="290"/>
      <c r="C1" s="290"/>
      <c r="D1" s="290"/>
      <c r="E1" s="290"/>
      <c r="F1" s="290"/>
      <c r="G1" s="290"/>
      <c r="H1" s="290"/>
      <c r="I1" s="290"/>
      <c r="J1" s="290"/>
      <c r="K1" s="290"/>
      <c r="L1" s="290"/>
      <c r="M1" s="290"/>
    </row>
    <row r="2" spans="1:16" ht="15" customHeight="1"/>
    <row r="3" spans="1:16" ht="27.65" customHeight="1">
      <c r="A3" s="326" t="s">
        <v>15</v>
      </c>
      <c r="B3" s="326"/>
      <c r="C3" s="326"/>
      <c r="D3" s="299" t="s">
        <v>589</v>
      </c>
      <c r="E3" s="344"/>
      <c r="F3" s="344"/>
      <c r="G3" s="344"/>
      <c r="H3" s="344"/>
      <c r="I3" s="344"/>
      <c r="J3" s="344"/>
      <c r="K3" s="344"/>
      <c r="L3" s="344"/>
      <c r="M3" s="309"/>
    </row>
    <row r="4" spans="1:16" ht="15" customHeight="1">
      <c r="A4" s="450"/>
      <c r="B4" s="450"/>
      <c r="C4" s="450"/>
      <c r="D4" s="281" t="s">
        <v>25</v>
      </c>
      <c r="E4" s="281"/>
      <c r="F4" s="281"/>
      <c r="G4" s="281"/>
      <c r="H4" s="281"/>
      <c r="I4" s="281"/>
      <c r="J4" s="281"/>
      <c r="K4" s="281"/>
      <c r="L4" s="281"/>
      <c r="M4" s="281"/>
    </row>
    <row r="5" spans="1:16" ht="15.75" customHeight="1">
      <c r="A5" s="302" t="s">
        <v>13</v>
      </c>
      <c r="B5" s="302"/>
      <c r="C5" s="302"/>
      <c r="D5" s="281"/>
      <c r="E5" s="281"/>
      <c r="F5" s="281"/>
      <c r="G5" s="281"/>
      <c r="H5" s="281"/>
      <c r="I5" s="281"/>
      <c r="J5" s="281"/>
      <c r="K5" s="281"/>
      <c r="L5" s="281"/>
      <c r="M5" s="281"/>
    </row>
    <row r="6" spans="1:16">
      <c r="A6" s="83" t="s">
        <v>586</v>
      </c>
      <c r="B6" s="82" t="s">
        <v>17</v>
      </c>
      <c r="C6" s="82" t="s">
        <v>50</v>
      </c>
      <c r="D6" s="82">
        <v>2009</v>
      </c>
      <c r="E6" s="82">
        <v>2010</v>
      </c>
      <c r="F6" s="82">
        <v>2011</v>
      </c>
      <c r="G6" s="82">
        <v>2012</v>
      </c>
      <c r="H6" s="82">
        <v>2013</v>
      </c>
      <c r="I6" s="82">
        <v>2014</v>
      </c>
      <c r="J6" s="82">
        <v>2015</v>
      </c>
      <c r="K6" s="82">
        <v>2016</v>
      </c>
      <c r="L6" s="82">
        <v>2017</v>
      </c>
      <c r="M6" s="82">
        <v>2018</v>
      </c>
      <c r="N6" s="184" t="s">
        <v>110</v>
      </c>
      <c r="O6" s="184" t="s">
        <v>51</v>
      </c>
      <c r="P6" s="184" t="s">
        <v>339</v>
      </c>
    </row>
    <row r="7" spans="1:16" ht="84">
      <c r="A7" s="319" t="s">
        <v>2</v>
      </c>
      <c r="B7" s="319" t="s">
        <v>18</v>
      </c>
      <c r="C7" s="176" t="s">
        <v>52</v>
      </c>
      <c r="D7" s="435" t="s">
        <v>337</v>
      </c>
      <c r="E7" s="436"/>
      <c r="F7" s="437"/>
      <c r="G7" s="473">
        <v>14241</v>
      </c>
      <c r="H7" s="451" t="s">
        <v>337</v>
      </c>
      <c r="I7" s="452"/>
      <c r="J7" s="452"/>
      <c r="K7" s="453"/>
      <c r="L7" s="473">
        <v>15574</v>
      </c>
      <c r="M7" s="460" t="s">
        <v>337</v>
      </c>
      <c r="N7" s="141" t="s">
        <v>343</v>
      </c>
      <c r="O7" s="176" t="s">
        <v>6</v>
      </c>
      <c r="P7" s="135"/>
    </row>
    <row r="8" spans="1:16" ht="70">
      <c r="A8" s="319"/>
      <c r="B8" s="319"/>
      <c r="C8" s="176" t="s">
        <v>53</v>
      </c>
      <c r="D8" s="438"/>
      <c r="E8" s="439"/>
      <c r="F8" s="440"/>
      <c r="G8" s="473"/>
      <c r="H8" s="454"/>
      <c r="I8" s="455"/>
      <c r="J8" s="455"/>
      <c r="K8" s="456"/>
      <c r="L8" s="473"/>
      <c r="M8" s="474"/>
      <c r="N8" s="141" t="s">
        <v>345</v>
      </c>
      <c r="O8" s="176" t="s">
        <v>6</v>
      </c>
      <c r="P8" s="135"/>
    </row>
    <row r="9" spans="1:16" ht="112">
      <c r="A9" s="319"/>
      <c r="B9" s="319"/>
      <c r="C9" s="176" t="s">
        <v>54</v>
      </c>
      <c r="D9" s="438"/>
      <c r="E9" s="439"/>
      <c r="F9" s="440"/>
      <c r="G9" s="473"/>
      <c r="H9" s="454"/>
      <c r="I9" s="455"/>
      <c r="J9" s="455"/>
      <c r="K9" s="456"/>
      <c r="L9" s="473"/>
      <c r="M9" s="461"/>
      <c r="N9" s="141" t="s">
        <v>347</v>
      </c>
      <c r="O9" s="176" t="s">
        <v>6</v>
      </c>
      <c r="P9" s="135"/>
    </row>
    <row r="10" spans="1:16" ht="56">
      <c r="A10" s="319"/>
      <c r="B10" s="136" t="s">
        <v>484</v>
      </c>
      <c r="C10" s="176"/>
      <c r="D10" s="438"/>
      <c r="E10" s="439"/>
      <c r="F10" s="440"/>
      <c r="G10" s="201">
        <v>25387</v>
      </c>
      <c r="H10" s="454"/>
      <c r="I10" s="455"/>
      <c r="J10" s="455"/>
      <c r="K10" s="456"/>
      <c r="L10" s="201">
        <v>25354</v>
      </c>
      <c r="M10" s="201">
        <v>25850</v>
      </c>
      <c r="N10" s="176"/>
      <c r="O10" s="176" t="s">
        <v>6</v>
      </c>
      <c r="P10" s="139" t="s">
        <v>508</v>
      </c>
    </row>
    <row r="11" spans="1:16" ht="70">
      <c r="A11" s="319" t="s">
        <v>3</v>
      </c>
      <c r="B11" s="73" t="s">
        <v>18</v>
      </c>
      <c r="C11" s="177" t="s">
        <v>55</v>
      </c>
      <c r="D11" s="438"/>
      <c r="E11" s="439"/>
      <c r="F11" s="440"/>
      <c r="G11" s="201">
        <v>54</v>
      </c>
      <c r="H11" s="454"/>
      <c r="I11" s="455"/>
      <c r="J11" s="455"/>
      <c r="K11" s="456"/>
      <c r="L11" s="201">
        <v>74</v>
      </c>
      <c r="M11" s="30" t="s">
        <v>337</v>
      </c>
      <c r="N11" s="176" t="s">
        <v>56</v>
      </c>
      <c r="O11" s="177" t="s">
        <v>6</v>
      </c>
      <c r="P11" s="135"/>
    </row>
    <row r="12" spans="1:16" ht="56">
      <c r="A12" s="319"/>
      <c r="B12" s="73" t="s">
        <v>484</v>
      </c>
      <c r="C12" s="177"/>
      <c r="D12" s="438"/>
      <c r="E12" s="439"/>
      <c r="F12" s="440"/>
      <c r="G12" s="201">
        <v>106</v>
      </c>
      <c r="H12" s="454"/>
      <c r="I12" s="455"/>
      <c r="J12" s="455"/>
      <c r="K12" s="456"/>
      <c r="L12" s="201">
        <v>145</v>
      </c>
      <c r="M12" s="201">
        <v>150</v>
      </c>
      <c r="N12" s="176"/>
      <c r="O12" s="176" t="s">
        <v>6</v>
      </c>
      <c r="P12" s="139" t="s">
        <v>508</v>
      </c>
    </row>
    <row r="13" spans="1:16" ht="28">
      <c r="A13" s="136" t="s">
        <v>2</v>
      </c>
      <c r="B13" s="372" t="s">
        <v>19</v>
      </c>
      <c r="C13" s="141" t="s">
        <v>64</v>
      </c>
      <c r="D13" s="438"/>
      <c r="E13" s="439"/>
      <c r="F13" s="440"/>
      <c r="G13" s="201">
        <v>11146</v>
      </c>
      <c r="H13" s="454"/>
      <c r="I13" s="455"/>
      <c r="J13" s="455"/>
      <c r="K13" s="456"/>
      <c r="L13" s="201">
        <v>9780</v>
      </c>
      <c r="M13" s="460" t="s">
        <v>337</v>
      </c>
      <c r="N13" s="176" t="s">
        <v>65</v>
      </c>
      <c r="O13" s="176" t="s">
        <v>8</v>
      </c>
      <c r="P13" s="135"/>
    </row>
    <row r="14" spans="1:16" ht="30.75" customHeight="1">
      <c r="A14" s="136" t="s">
        <v>3</v>
      </c>
      <c r="B14" s="372"/>
      <c r="C14" s="141" t="s">
        <v>66</v>
      </c>
      <c r="D14" s="441"/>
      <c r="E14" s="442"/>
      <c r="F14" s="443"/>
      <c r="G14" s="202">
        <v>52</v>
      </c>
      <c r="H14" s="457"/>
      <c r="I14" s="458"/>
      <c r="J14" s="458"/>
      <c r="K14" s="459"/>
      <c r="L14" s="202">
        <v>71</v>
      </c>
      <c r="M14" s="461"/>
      <c r="N14" s="176" t="s">
        <v>67</v>
      </c>
      <c r="O14" s="176" t="s">
        <v>8</v>
      </c>
      <c r="P14" s="135"/>
    </row>
    <row r="15" spans="1:16">
      <c r="A15" s="16"/>
      <c r="B15" s="17"/>
      <c r="C15" s="178"/>
      <c r="D15" s="178"/>
      <c r="E15" s="178"/>
      <c r="F15" s="178"/>
      <c r="G15" s="178"/>
      <c r="H15" s="178"/>
      <c r="I15" s="178"/>
      <c r="J15" s="178"/>
      <c r="K15" s="178"/>
      <c r="L15" s="178"/>
      <c r="M15" s="178"/>
      <c r="N15" s="178"/>
      <c r="O15" s="178"/>
    </row>
    <row r="16" spans="1:16" s="18" customFormat="1">
      <c r="A16" s="349" t="s">
        <v>15</v>
      </c>
      <c r="B16" s="350"/>
      <c r="C16" s="462"/>
      <c r="D16" s="349"/>
      <c r="E16" s="350"/>
      <c r="F16" s="350"/>
      <c r="G16" s="350"/>
      <c r="H16" s="350"/>
      <c r="I16" s="350"/>
      <c r="J16" s="350"/>
      <c r="K16" s="350"/>
      <c r="L16" s="350"/>
      <c r="M16" s="462"/>
      <c r="N16" s="179"/>
      <c r="O16" s="179"/>
    </row>
    <row r="17" spans="1:16">
      <c r="A17" s="345"/>
      <c r="B17" s="346"/>
      <c r="C17" s="351"/>
      <c r="D17" s="352" t="s">
        <v>25</v>
      </c>
      <c r="E17" s="352"/>
      <c r="F17" s="352"/>
      <c r="G17" s="352"/>
      <c r="H17" s="352"/>
      <c r="I17" s="352"/>
      <c r="J17" s="352"/>
      <c r="K17" s="352"/>
      <c r="L17" s="352"/>
      <c r="M17" s="352"/>
    </row>
    <row r="18" spans="1:16">
      <c r="A18" s="284" t="s">
        <v>119</v>
      </c>
      <c r="B18" s="285"/>
      <c r="C18" s="286"/>
      <c r="D18" s="352"/>
      <c r="E18" s="352"/>
      <c r="F18" s="352"/>
      <c r="G18" s="352"/>
      <c r="H18" s="352"/>
      <c r="I18" s="352"/>
      <c r="J18" s="352"/>
      <c r="K18" s="352"/>
      <c r="L18" s="352"/>
      <c r="M18" s="352"/>
    </row>
    <row r="19" spans="1:16">
      <c r="A19" s="83" t="s">
        <v>586</v>
      </c>
      <c r="B19" s="65" t="s">
        <v>17</v>
      </c>
      <c r="C19" s="65" t="s">
        <v>50</v>
      </c>
      <c r="D19" s="65">
        <v>2009</v>
      </c>
      <c r="E19" s="65">
        <v>2010</v>
      </c>
      <c r="F19" s="65">
        <v>2011</v>
      </c>
      <c r="G19" s="65">
        <v>2012</v>
      </c>
      <c r="H19" s="65">
        <v>2013</v>
      </c>
      <c r="I19" s="65">
        <v>2014</v>
      </c>
      <c r="J19" s="65">
        <v>2015</v>
      </c>
      <c r="K19" s="65">
        <v>2016</v>
      </c>
      <c r="L19" s="65">
        <v>2017</v>
      </c>
      <c r="M19" s="65">
        <v>2018</v>
      </c>
      <c r="N19" s="198" t="s">
        <v>110</v>
      </c>
      <c r="O19" s="175" t="s">
        <v>51</v>
      </c>
      <c r="P19" s="175" t="s">
        <v>339</v>
      </c>
    </row>
    <row r="20" spans="1:16" s="18" customFormat="1" ht="84" customHeight="1">
      <c r="A20" s="353" t="s">
        <v>267</v>
      </c>
      <c r="B20" s="295" t="s">
        <v>119</v>
      </c>
      <c r="C20" s="177" t="s">
        <v>60</v>
      </c>
      <c r="D20" s="295" t="s">
        <v>618</v>
      </c>
      <c r="E20" s="295"/>
      <c r="F20" s="295"/>
      <c r="G20" s="295"/>
      <c r="H20" s="295"/>
      <c r="I20" s="295"/>
      <c r="J20" s="295"/>
      <c r="K20" s="295"/>
      <c r="L20" s="295"/>
      <c r="M20" s="295"/>
      <c r="N20" s="199" t="s">
        <v>59</v>
      </c>
      <c r="O20" s="177" t="s">
        <v>6</v>
      </c>
      <c r="P20" s="19"/>
    </row>
    <row r="21" spans="1:16" s="18" customFormat="1" ht="28">
      <c r="A21" s="353"/>
      <c r="B21" s="295"/>
      <c r="C21" s="177" t="s">
        <v>70</v>
      </c>
      <c r="D21" s="295"/>
      <c r="E21" s="295"/>
      <c r="F21" s="295"/>
      <c r="G21" s="295"/>
      <c r="H21" s="295"/>
      <c r="I21" s="295"/>
      <c r="J21" s="295"/>
      <c r="K21" s="295"/>
      <c r="L21" s="295"/>
      <c r="M21" s="295"/>
      <c r="N21" s="199" t="s">
        <v>71</v>
      </c>
      <c r="O21" s="177" t="s">
        <v>6</v>
      </c>
      <c r="P21" s="19"/>
    </row>
    <row r="22" spans="1:16" s="18" customFormat="1" ht="42">
      <c r="A22" s="353"/>
      <c r="B22" s="295"/>
      <c r="C22" s="177" t="s">
        <v>69</v>
      </c>
      <c r="D22" s="295"/>
      <c r="E22" s="295"/>
      <c r="F22" s="295"/>
      <c r="G22" s="295"/>
      <c r="H22" s="295"/>
      <c r="I22" s="295"/>
      <c r="J22" s="295"/>
      <c r="K22" s="295"/>
      <c r="L22" s="295"/>
      <c r="M22" s="295"/>
      <c r="N22" s="199" t="s">
        <v>68</v>
      </c>
      <c r="O22" s="177" t="s">
        <v>6</v>
      </c>
      <c r="P22" s="19"/>
    </row>
    <row r="23" spans="1:16" s="18" customFormat="1" ht="28">
      <c r="A23" s="353"/>
      <c r="B23" s="295"/>
      <c r="C23" s="177" t="s">
        <v>73</v>
      </c>
      <c r="D23" s="295"/>
      <c r="E23" s="295"/>
      <c r="F23" s="295"/>
      <c r="G23" s="295"/>
      <c r="H23" s="295"/>
      <c r="I23" s="295"/>
      <c r="J23" s="295"/>
      <c r="K23" s="295"/>
      <c r="L23" s="295"/>
      <c r="M23" s="295"/>
      <c r="N23" s="199" t="s">
        <v>72</v>
      </c>
      <c r="O23" s="177" t="s">
        <v>6</v>
      </c>
      <c r="P23" s="19"/>
    </row>
    <row r="24" spans="1:16" s="18" customFormat="1">
      <c r="A24" s="180"/>
      <c r="B24" s="180"/>
      <c r="C24" s="111"/>
      <c r="D24" s="111"/>
      <c r="E24" s="111"/>
      <c r="F24" s="111"/>
      <c r="G24" s="111"/>
      <c r="H24" s="111"/>
      <c r="I24" s="111"/>
      <c r="J24" s="111"/>
      <c r="K24" s="111"/>
      <c r="L24" s="111"/>
      <c r="M24" s="111"/>
      <c r="N24" s="181"/>
      <c r="O24" s="23"/>
      <c r="P24" s="143"/>
    </row>
    <row r="25" spans="1:16">
      <c r="A25" s="349" t="s">
        <v>15</v>
      </c>
      <c r="B25" s="350"/>
      <c r="C25" s="350"/>
      <c r="D25" s="326"/>
      <c r="E25" s="326"/>
      <c r="F25" s="326"/>
      <c r="G25" s="326"/>
      <c r="H25" s="326"/>
      <c r="I25" s="326"/>
      <c r="J25" s="326"/>
      <c r="K25" s="326"/>
      <c r="L25" s="326"/>
      <c r="M25" s="326"/>
      <c r="N25" s="181"/>
      <c r="O25" s="23"/>
    </row>
    <row r="26" spans="1:16" s="18" customFormat="1">
      <c r="A26" s="345" t="s">
        <v>485</v>
      </c>
      <c r="B26" s="346"/>
      <c r="C26" s="351"/>
      <c r="D26" s="352" t="s">
        <v>486</v>
      </c>
      <c r="E26" s="352"/>
      <c r="F26" s="352"/>
      <c r="G26" s="352"/>
      <c r="H26" s="352"/>
      <c r="I26" s="352"/>
      <c r="J26" s="352"/>
      <c r="K26" s="352"/>
      <c r="L26" s="352"/>
      <c r="M26" s="352"/>
      <c r="N26" s="181"/>
      <c r="O26" s="23"/>
    </row>
    <row r="27" spans="1:16" s="18" customFormat="1">
      <c r="A27" s="284" t="s">
        <v>44</v>
      </c>
      <c r="B27" s="285"/>
      <c r="C27" s="286"/>
      <c r="D27" s="352"/>
      <c r="E27" s="352"/>
      <c r="F27" s="352"/>
      <c r="G27" s="352"/>
      <c r="H27" s="352"/>
      <c r="I27" s="352"/>
      <c r="J27" s="352"/>
      <c r="K27" s="352"/>
      <c r="L27" s="352"/>
      <c r="M27" s="352"/>
      <c r="N27" s="181"/>
      <c r="O27" s="23"/>
    </row>
    <row r="28" spans="1:16" s="18" customFormat="1">
      <c r="A28" s="83" t="s">
        <v>586</v>
      </c>
      <c r="B28" s="65" t="s">
        <v>17</v>
      </c>
      <c r="C28" s="82" t="s">
        <v>50</v>
      </c>
      <c r="D28" s="82">
        <v>2009</v>
      </c>
      <c r="E28" s="82">
        <v>2010</v>
      </c>
      <c r="F28" s="82">
        <v>2011</v>
      </c>
      <c r="G28" s="82">
        <v>2012</v>
      </c>
      <c r="H28" s="82">
        <v>2013</v>
      </c>
      <c r="I28" s="82">
        <v>2014</v>
      </c>
      <c r="J28" s="82">
        <v>2015</v>
      </c>
      <c r="K28" s="82">
        <v>2016</v>
      </c>
      <c r="L28" s="82">
        <v>2017</v>
      </c>
      <c r="M28" s="82">
        <v>2018</v>
      </c>
      <c r="N28" s="175" t="s">
        <v>110</v>
      </c>
      <c r="O28" s="175" t="s">
        <v>51</v>
      </c>
      <c r="P28" s="175" t="s">
        <v>339</v>
      </c>
    </row>
    <row r="29" spans="1:16" s="18" customFormat="1">
      <c r="A29" s="288" t="s">
        <v>2</v>
      </c>
      <c r="B29" s="353" t="s">
        <v>20</v>
      </c>
      <c r="C29" s="177" t="s">
        <v>52</v>
      </c>
      <c r="D29" s="354" t="s">
        <v>617</v>
      </c>
      <c r="E29" s="355"/>
      <c r="F29" s="355"/>
      <c r="G29" s="355"/>
      <c r="H29" s="355"/>
      <c r="I29" s="355"/>
      <c r="J29" s="355"/>
      <c r="K29" s="355"/>
      <c r="L29" s="355"/>
      <c r="M29" s="356"/>
      <c r="N29" s="176"/>
      <c r="O29" s="177"/>
      <c r="P29" s="19"/>
    </row>
    <row r="30" spans="1:16" s="18" customFormat="1" ht="75" customHeight="1">
      <c r="A30" s="288"/>
      <c r="B30" s="353"/>
      <c r="C30" s="177" t="s">
        <v>53</v>
      </c>
      <c r="D30" s="357"/>
      <c r="E30" s="358"/>
      <c r="F30" s="358"/>
      <c r="G30" s="358"/>
      <c r="H30" s="358"/>
      <c r="I30" s="358"/>
      <c r="J30" s="358"/>
      <c r="K30" s="358"/>
      <c r="L30" s="358"/>
      <c r="M30" s="359"/>
      <c r="N30" s="176"/>
      <c r="O30" s="177"/>
      <c r="P30" s="19"/>
    </row>
    <row r="31" spans="1:16" s="18" customFormat="1" ht="20.25" customHeight="1">
      <c r="A31" s="288"/>
      <c r="B31" s="353"/>
      <c r="C31" s="177" t="s">
        <v>54</v>
      </c>
      <c r="D31" s="357"/>
      <c r="E31" s="358"/>
      <c r="F31" s="358"/>
      <c r="G31" s="358"/>
      <c r="H31" s="358"/>
      <c r="I31" s="358"/>
      <c r="J31" s="358"/>
      <c r="K31" s="358"/>
      <c r="L31" s="358"/>
      <c r="M31" s="359"/>
      <c r="N31" s="176"/>
      <c r="O31" s="177"/>
      <c r="P31" s="19"/>
    </row>
    <row r="32" spans="1:16" s="18" customFormat="1">
      <c r="A32" s="288"/>
      <c r="B32" s="353"/>
      <c r="C32" s="182"/>
      <c r="D32" s="357"/>
      <c r="E32" s="358"/>
      <c r="F32" s="358"/>
      <c r="G32" s="358"/>
      <c r="H32" s="358"/>
      <c r="I32" s="358"/>
      <c r="J32" s="358"/>
      <c r="K32" s="358"/>
      <c r="L32" s="358"/>
      <c r="M32" s="359"/>
      <c r="N32" s="176"/>
      <c r="O32" s="177"/>
      <c r="P32" s="19"/>
    </row>
    <row r="33" spans="1:16">
      <c r="A33" s="288"/>
      <c r="B33" s="353"/>
      <c r="C33" s="177" t="s">
        <v>61</v>
      </c>
      <c r="D33" s="357"/>
      <c r="E33" s="358"/>
      <c r="F33" s="358"/>
      <c r="G33" s="358"/>
      <c r="H33" s="358"/>
      <c r="I33" s="358"/>
      <c r="J33" s="358"/>
      <c r="K33" s="358"/>
      <c r="L33" s="358"/>
      <c r="M33" s="359"/>
      <c r="N33" s="176"/>
      <c r="O33" s="177"/>
      <c r="P33" s="19"/>
    </row>
    <row r="34" spans="1:16">
      <c r="A34" s="288" t="s">
        <v>3</v>
      </c>
      <c r="B34" s="353" t="s">
        <v>20</v>
      </c>
      <c r="C34" s="177" t="s">
        <v>55</v>
      </c>
      <c r="D34" s="357"/>
      <c r="E34" s="358"/>
      <c r="F34" s="358"/>
      <c r="G34" s="358"/>
      <c r="H34" s="358"/>
      <c r="I34" s="358"/>
      <c r="J34" s="358"/>
      <c r="K34" s="358"/>
      <c r="L34" s="358"/>
      <c r="M34" s="359"/>
      <c r="N34" s="176"/>
      <c r="O34" s="177"/>
      <c r="P34" s="19"/>
    </row>
    <row r="35" spans="1:16">
      <c r="A35" s="288"/>
      <c r="B35" s="353"/>
      <c r="C35" s="177"/>
      <c r="D35" s="357"/>
      <c r="E35" s="358"/>
      <c r="F35" s="358"/>
      <c r="G35" s="358"/>
      <c r="H35" s="358"/>
      <c r="I35" s="358"/>
      <c r="J35" s="358"/>
      <c r="K35" s="358"/>
      <c r="L35" s="358"/>
      <c r="M35" s="359"/>
      <c r="N35" s="176"/>
      <c r="O35" s="177"/>
      <c r="P35" s="19"/>
    </row>
    <row r="36" spans="1:16">
      <c r="A36" s="288"/>
      <c r="B36" s="353"/>
      <c r="C36" s="177"/>
      <c r="D36" s="357"/>
      <c r="E36" s="358"/>
      <c r="F36" s="358"/>
      <c r="G36" s="358"/>
      <c r="H36" s="358"/>
      <c r="I36" s="358"/>
      <c r="J36" s="358"/>
      <c r="K36" s="358"/>
      <c r="L36" s="358"/>
      <c r="M36" s="359"/>
      <c r="N36" s="176"/>
      <c r="O36" s="177"/>
      <c r="P36" s="135"/>
    </row>
    <row r="37" spans="1:16">
      <c r="A37" s="288"/>
      <c r="B37" s="353"/>
      <c r="C37" s="177" t="s">
        <v>57</v>
      </c>
      <c r="D37" s="357"/>
      <c r="E37" s="358"/>
      <c r="F37" s="358"/>
      <c r="G37" s="358"/>
      <c r="H37" s="358"/>
      <c r="I37" s="358"/>
      <c r="J37" s="358"/>
      <c r="K37" s="358"/>
      <c r="L37" s="358"/>
      <c r="M37" s="359"/>
      <c r="N37" s="176"/>
      <c r="O37" s="177"/>
      <c r="P37" s="135"/>
    </row>
    <row r="38" spans="1:16">
      <c r="A38" s="288"/>
      <c r="B38" s="353"/>
      <c r="C38" s="177" t="s">
        <v>63</v>
      </c>
      <c r="D38" s="357"/>
      <c r="E38" s="358"/>
      <c r="F38" s="358"/>
      <c r="G38" s="358"/>
      <c r="H38" s="358"/>
      <c r="I38" s="358"/>
      <c r="J38" s="358"/>
      <c r="K38" s="358"/>
      <c r="L38" s="358"/>
      <c r="M38" s="359"/>
      <c r="N38" s="176"/>
      <c r="O38" s="177"/>
      <c r="P38" s="135"/>
    </row>
    <row r="39" spans="1:16">
      <c r="A39" s="288"/>
      <c r="B39" s="353"/>
      <c r="C39" s="177"/>
      <c r="D39" s="360"/>
      <c r="E39" s="361"/>
      <c r="F39" s="361"/>
      <c r="G39" s="361"/>
      <c r="H39" s="361"/>
      <c r="I39" s="361"/>
      <c r="J39" s="361"/>
      <c r="K39" s="361"/>
      <c r="L39" s="361"/>
      <c r="M39" s="362"/>
      <c r="N39" s="176"/>
      <c r="O39" s="177"/>
      <c r="P39" s="135"/>
    </row>
    <row r="40" spans="1:16">
      <c r="B40" s="183"/>
      <c r="C40" s="23"/>
      <c r="D40" s="23"/>
      <c r="E40" s="23"/>
      <c r="F40" s="23"/>
      <c r="G40" s="23"/>
      <c r="H40" s="23"/>
      <c r="I40" s="23"/>
      <c r="J40" s="23"/>
      <c r="K40" s="23"/>
      <c r="L40" s="23"/>
      <c r="M40" s="23"/>
      <c r="N40" s="181"/>
      <c r="O40" s="23"/>
    </row>
    <row r="41" spans="1:16">
      <c r="A41" s="349" t="s">
        <v>15</v>
      </c>
      <c r="B41" s="350"/>
      <c r="C41" s="350"/>
      <c r="D41" s="326"/>
      <c r="E41" s="326"/>
      <c r="F41" s="326"/>
      <c r="G41" s="326"/>
      <c r="H41" s="326"/>
      <c r="I41" s="326"/>
      <c r="J41" s="326"/>
      <c r="K41" s="326"/>
      <c r="L41" s="326"/>
      <c r="M41" s="326"/>
      <c r="N41" s="181"/>
      <c r="O41" s="23"/>
    </row>
    <row r="42" spans="1:16">
      <c r="A42" s="345"/>
      <c r="B42" s="346"/>
      <c r="C42" s="351"/>
      <c r="D42" s="352" t="s">
        <v>144</v>
      </c>
      <c r="E42" s="352"/>
      <c r="F42" s="352"/>
      <c r="G42" s="352"/>
      <c r="H42" s="352"/>
      <c r="I42" s="352"/>
      <c r="J42" s="352"/>
      <c r="K42" s="352"/>
      <c r="L42" s="352"/>
      <c r="M42" s="352"/>
      <c r="N42" s="181"/>
      <c r="O42" s="23"/>
    </row>
    <row r="43" spans="1:16">
      <c r="A43" s="302" t="s">
        <v>21</v>
      </c>
      <c r="B43" s="302"/>
      <c r="C43" s="302"/>
      <c r="D43" s="352"/>
      <c r="E43" s="352"/>
      <c r="F43" s="352"/>
      <c r="G43" s="352"/>
      <c r="H43" s="352"/>
      <c r="I43" s="352"/>
      <c r="J43" s="352"/>
      <c r="K43" s="352"/>
      <c r="L43" s="352"/>
      <c r="M43" s="352"/>
      <c r="N43" s="181"/>
      <c r="O43" s="23"/>
    </row>
    <row r="44" spans="1:16">
      <c r="A44" s="83" t="s">
        <v>586</v>
      </c>
      <c r="B44" s="65" t="s">
        <v>17</v>
      </c>
      <c r="C44" s="82" t="s">
        <v>50</v>
      </c>
      <c r="D44" s="82">
        <v>2009</v>
      </c>
      <c r="E44" s="82">
        <v>2010</v>
      </c>
      <c r="F44" s="82">
        <v>2011</v>
      </c>
      <c r="G44" s="82">
        <v>2012</v>
      </c>
      <c r="H44" s="82">
        <v>2013</v>
      </c>
      <c r="I44" s="82">
        <v>2014</v>
      </c>
      <c r="J44" s="82">
        <v>2015</v>
      </c>
      <c r="K44" s="82">
        <v>2016</v>
      </c>
      <c r="L44" s="82">
        <v>2017</v>
      </c>
      <c r="M44" s="82">
        <v>2018</v>
      </c>
      <c r="N44" s="175" t="s">
        <v>110</v>
      </c>
      <c r="O44" s="175" t="s">
        <v>51</v>
      </c>
      <c r="P44" s="175" t="s">
        <v>339</v>
      </c>
    </row>
    <row r="45" spans="1:16" ht="70">
      <c r="A45" s="135" t="s">
        <v>2</v>
      </c>
      <c r="B45" s="134" t="s">
        <v>22</v>
      </c>
      <c r="C45" s="176" t="s">
        <v>89</v>
      </c>
      <c r="D45" s="354" t="s">
        <v>616</v>
      </c>
      <c r="E45" s="355"/>
      <c r="F45" s="355"/>
      <c r="G45" s="355"/>
      <c r="H45" s="355"/>
      <c r="I45" s="355"/>
      <c r="J45" s="355"/>
      <c r="K45" s="355"/>
      <c r="L45" s="355"/>
      <c r="M45" s="356"/>
      <c r="N45" s="176" t="s">
        <v>88</v>
      </c>
      <c r="O45" s="176" t="s">
        <v>6</v>
      </c>
      <c r="P45" s="135"/>
    </row>
    <row r="46" spans="1:16" ht="70">
      <c r="A46" s="135" t="s">
        <v>3</v>
      </c>
      <c r="B46" s="134" t="s">
        <v>22</v>
      </c>
      <c r="C46" s="176" t="s">
        <v>90</v>
      </c>
      <c r="D46" s="360"/>
      <c r="E46" s="361"/>
      <c r="F46" s="361"/>
      <c r="G46" s="361"/>
      <c r="H46" s="361"/>
      <c r="I46" s="361"/>
      <c r="J46" s="361"/>
      <c r="K46" s="361"/>
      <c r="L46" s="361"/>
      <c r="M46" s="362"/>
      <c r="N46" s="176" t="s">
        <v>91</v>
      </c>
      <c r="O46" s="176" t="s">
        <v>6</v>
      </c>
      <c r="P46" s="135"/>
    </row>
    <row r="47" spans="1:16">
      <c r="B47" s="6"/>
      <c r="C47" s="178"/>
      <c r="D47" s="178"/>
      <c r="E47" s="178"/>
      <c r="F47" s="178"/>
      <c r="G47" s="178"/>
      <c r="H47" s="178"/>
      <c r="I47" s="178"/>
      <c r="J47" s="178"/>
      <c r="K47" s="178"/>
      <c r="L47" s="178"/>
      <c r="M47" s="178"/>
      <c r="N47" s="178"/>
      <c r="O47" s="178"/>
    </row>
    <row r="48" spans="1:16">
      <c r="A48" s="349" t="s">
        <v>15</v>
      </c>
      <c r="B48" s="350"/>
      <c r="C48" s="350"/>
      <c r="D48" s="326"/>
      <c r="E48" s="326"/>
      <c r="F48" s="326"/>
      <c r="G48" s="326"/>
      <c r="H48" s="326"/>
      <c r="I48" s="326"/>
      <c r="J48" s="326"/>
      <c r="K48" s="326"/>
      <c r="L48" s="326"/>
      <c r="M48" s="326"/>
    </row>
    <row r="49" spans="1:16">
      <c r="A49" s="375"/>
      <c r="B49" s="376"/>
      <c r="C49" s="471"/>
      <c r="D49" s="352" t="s">
        <v>308</v>
      </c>
      <c r="E49" s="352"/>
      <c r="F49" s="352"/>
      <c r="G49" s="352"/>
      <c r="H49" s="352"/>
      <c r="I49" s="352"/>
      <c r="J49" s="352"/>
      <c r="K49" s="352"/>
      <c r="L49" s="352"/>
      <c r="M49" s="352"/>
      <c r="N49" s="18"/>
      <c r="O49" s="18"/>
    </row>
    <row r="50" spans="1:16">
      <c r="A50" s="302" t="s">
        <v>26</v>
      </c>
      <c r="B50" s="302"/>
      <c r="C50" s="302"/>
      <c r="D50" s="352"/>
      <c r="E50" s="352"/>
      <c r="F50" s="352"/>
      <c r="G50" s="352"/>
      <c r="H50" s="352"/>
      <c r="I50" s="352"/>
      <c r="J50" s="352"/>
      <c r="K50" s="352"/>
      <c r="L50" s="352"/>
      <c r="M50" s="352"/>
      <c r="N50" s="18"/>
      <c r="O50" s="18"/>
    </row>
    <row r="51" spans="1:16">
      <c r="A51" s="83" t="s">
        <v>586</v>
      </c>
      <c r="B51" s="65" t="s">
        <v>17</v>
      </c>
      <c r="C51" s="82" t="s">
        <v>50</v>
      </c>
      <c r="D51" s="82">
        <v>2009</v>
      </c>
      <c r="E51" s="82">
        <v>2010</v>
      </c>
      <c r="F51" s="82">
        <v>2011</v>
      </c>
      <c r="G51" s="82">
        <v>2012</v>
      </c>
      <c r="H51" s="82">
        <v>2013</v>
      </c>
      <c r="I51" s="82">
        <v>2014</v>
      </c>
      <c r="J51" s="82">
        <v>2015</v>
      </c>
      <c r="K51" s="82">
        <v>2016</v>
      </c>
      <c r="L51" s="82">
        <v>2017</v>
      </c>
      <c r="M51" s="82">
        <v>2018</v>
      </c>
      <c r="N51" s="175" t="s">
        <v>110</v>
      </c>
      <c r="O51" s="175" t="s">
        <v>51</v>
      </c>
      <c r="P51" s="175" t="s">
        <v>339</v>
      </c>
    </row>
    <row r="52" spans="1:16" ht="42">
      <c r="A52" s="372" t="s">
        <v>267</v>
      </c>
      <c r="B52" s="288" t="s">
        <v>28</v>
      </c>
      <c r="C52" s="176" t="s">
        <v>74</v>
      </c>
      <c r="D52" s="354" t="s">
        <v>615</v>
      </c>
      <c r="E52" s="355"/>
      <c r="F52" s="355"/>
      <c r="G52" s="355"/>
      <c r="H52" s="355"/>
      <c r="I52" s="355"/>
      <c r="J52" s="355"/>
      <c r="K52" s="355"/>
      <c r="L52" s="355"/>
      <c r="M52" s="356"/>
      <c r="N52" s="141" t="s">
        <v>351</v>
      </c>
      <c r="O52" s="176" t="s">
        <v>6</v>
      </c>
      <c r="P52" s="135"/>
    </row>
    <row r="53" spans="1:16" ht="28">
      <c r="A53" s="472"/>
      <c r="B53" s="288"/>
      <c r="C53" s="141" t="s">
        <v>75</v>
      </c>
      <c r="D53" s="357"/>
      <c r="E53" s="358"/>
      <c r="F53" s="358"/>
      <c r="G53" s="358"/>
      <c r="H53" s="358"/>
      <c r="I53" s="358"/>
      <c r="J53" s="358"/>
      <c r="K53" s="358"/>
      <c r="L53" s="358"/>
      <c r="M53" s="359"/>
      <c r="N53" s="176" t="s">
        <v>76</v>
      </c>
      <c r="O53" s="176" t="s">
        <v>6</v>
      </c>
      <c r="P53" s="135"/>
    </row>
    <row r="54" spans="1:16" ht="42">
      <c r="A54" s="472"/>
      <c r="B54" s="288"/>
      <c r="C54" s="141" t="s">
        <v>77</v>
      </c>
      <c r="D54" s="357"/>
      <c r="E54" s="358"/>
      <c r="F54" s="358"/>
      <c r="G54" s="358"/>
      <c r="H54" s="358"/>
      <c r="I54" s="358"/>
      <c r="J54" s="358"/>
      <c r="K54" s="358"/>
      <c r="L54" s="358"/>
      <c r="M54" s="359"/>
      <c r="N54" s="176" t="s">
        <v>78</v>
      </c>
      <c r="O54" s="176" t="s">
        <v>6</v>
      </c>
      <c r="P54" s="135"/>
    </row>
    <row r="55" spans="1:16" ht="70">
      <c r="A55" s="353" t="s">
        <v>267</v>
      </c>
      <c r="B55" s="288" t="s">
        <v>29</v>
      </c>
      <c r="C55" s="176" t="s">
        <v>75</v>
      </c>
      <c r="D55" s="357"/>
      <c r="E55" s="358"/>
      <c r="F55" s="358"/>
      <c r="G55" s="358"/>
      <c r="H55" s="358"/>
      <c r="I55" s="358"/>
      <c r="J55" s="358"/>
      <c r="K55" s="358"/>
      <c r="L55" s="358"/>
      <c r="M55" s="359"/>
      <c r="N55" s="176" t="s">
        <v>80</v>
      </c>
      <c r="O55" s="176" t="s">
        <v>309</v>
      </c>
      <c r="P55" s="135"/>
    </row>
    <row r="56" spans="1:16" ht="105.65" customHeight="1">
      <c r="A56" s="353"/>
      <c r="B56" s="288"/>
      <c r="C56" s="176" t="s">
        <v>77</v>
      </c>
      <c r="D56" s="357"/>
      <c r="E56" s="358"/>
      <c r="F56" s="358"/>
      <c r="G56" s="358"/>
      <c r="H56" s="358"/>
      <c r="I56" s="358"/>
      <c r="J56" s="358"/>
      <c r="K56" s="358"/>
      <c r="L56" s="358"/>
      <c r="M56" s="359"/>
      <c r="N56" s="141" t="s">
        <v>353</v>
      </c>
      <c r="O56" s="176" t="s">
        <v>309</v>
      </c>
      <c r="P56" s="135"/>
    </row>
    <row r="57" spans="1:16" ht="84">
      <c r="A57" s="372" t="s">
        <v>267</v>
      </c>
      <c r="B57" s="288" t="s">
        <v>7</v>
      </c>
      <c r="C57" s="176" t="s">
        <v>79</v>
      </c>
      <c r="D57" s="357"/>
      <c r="E57" s="358"/>
      <c r="F57" s="358"/>
      <c r="G57" s="358"/>
      <c r="H57" s="358"/>
      <c r="I57" s="358"/>
      <c r="J57" s="358"/>
      <c r="K57" s="358"/>
      <c r="L57" s="358"/>
      <c r="M57" s="359"/>
      <c r="N57" s="176" t="s">
        <v>82</v>
      </c>
      <c r="O57" s="176" t="s">
        <v>309</v>
      </c>
      <c r="P57" s="135"/>
    </row>
    <row r="58" spans="1:16" ht="118" customHeight="1">
      <c r="A58" s="372"/>
      <c r="B58" s="288"/>
      <c r="C58" s="176" t="s">
        <v>83</v>
      </c>
      <c r="D58" s="357"/>
      <c r="E58" s="358"/>
      <c r="F58" s="358"/>
      <c r="G58" s="358"/>
      <c r="H58" s="358"/>
      <c r="I58" s="358"/>
      <c r="J58" s="358"/>
      <c r="K58" s="358"/>
      <c r="L58" s="358"/>
      <c r="M58" s="359"/>
      <c r="N58" s="141" t="s">
        <v>355</v>
      </c>
      <c r="O58" s="176" t="s">
        <v>309</v>
      </c>
      <c r="P58" s="135"/>
    </row>
    <row r="59" spans="1:16" ht="108" customHeight="1">
      <c r="A59" s="372"/>
      <c r="B59" s="288"/>
      <c r="C59" s="176"/>
      <c r="D59" s="357"/>
      <c r="E59" s="358"/>
      <c r="F59" s="358"/>
      <c r="G59" s="358"/>
      <c r="H59" s="358"/>
      <c r="I59" s="358"/>
      <c r="J59" s="358"/>
      <c r="K59" s="358"/>
      <c r="L59" s="358"/>
      <c r="M59" s="359"/>
      <c r="N59" s="176" t="s">
        <v>86</v>
      </c>
      <c r="O59" s="176" t="s">
        <v>309</v>
      </c>
      <c r="P59" s="135"/>
    </row>
    <row r="60" spans="1:16" ht="121" customHeight="1">
      <c r="A60" s="372"/>
      <c r="B60" s="288"/>
      <c r="C60" s="176" t="s">
        <v>81</v>
      </c>
      <c r="D60" s="357"/>
      <c r="E60" s="358"/>
      <c r="F60" s="358"/>
      <c r="G60" s="358"/>
      <c r="H60" s="358"/>
      <c r="I60" s="358"/>
      <c r="J60" s="358"/>
      <c r="K60" s="358"/>
      <c r="L60" s="358"/>
      <c r="M60" s="359"/>
      <c r="N60" s="141" t="s">
        <v>357</v>
      </c>
      <c r="O60" s="176" t="s">
        <v>309</v>
      </c>
      <c r="P60" s="135"/>
    </row>
    <row r="61" spans="1:16">
      <c r="A61" s="372" t="s">
        <v>267</v>
      </c>
      <c r="B61" s="139" t="s">
        <v>27</v>
      </c>
      <c r="C61" s="176" t="s">
        <v>84</v>
      </c>
      <c r="D61" s="357"/>
      <c r="E61" s="358"/>
      <c r="F61" s="358"/>
      <c r="G61" s="358"/>
      <c r="H61" s="358"/>
      <c r="I61" s="358"/>
      <c r="J61" s="358"/>
      <c r="K61" s="358"/>
      <c r="L61" s="358"/>
      <c r="M61" s="359"/>
      <c r="N61" s="200"/>
      <c r="O61" s="200"/>
      <c r="P61" s="135"/>
    </row>
    <row r="62" spans="1:16">
      <c r="A62" s="372"/>
      <c r="B62" s="139" t="s">
        <v>32</v>
      </c>
      <c r="C62" s="176" t="s">
        <v>85</v>
      </c>
      <c r="D62" s="357"/>
      <c r="E62" s="358"/>
      <c r="F62" s="358"/>
      <c r="G62" s="358"/>
      <c r="H62" s="358"/>
      <c r="I62" s="358"/>
      <c r="J62" s="358"/>
      <c r="K62" s="358"/>
      <c r="L62" s="358"/>
      <c r="M62" s="359"/>
      <c r="N62" s="200"/>
      <c r="O62" s="200"/>
      <c r="P62" s="135"/>
    </row>
    <row r="63" spans="1:16">
      <c r="A63" s="372"/>
      <c r="B63" s="139" t="s">
        <v>178</v>
      </c>
      <c r="C63" s="176" t="s">
        <v>87</v>
      </c>
      <c r="D63" s="360"/>
      <c r="E63" s="361"/>
      <c r="F63" s="361"/>
      <c r="G63" s="361"/>
      <c r="H63" s="361"/>
      <c r="I63" s="361"/>
      <c r="J63" s="361"/>
      <c r="K63" s="361"/>
      <c r="L63" s="361"/>
      <c r="M63" s="362"/>
      <c r="N63" s="200"/>
      <c r="O63" s="200"/>
      <c r="P63" s="135"/>
    </row>
    <row r="64" spans="1:16">
      <c r="A64" s="8"/>
      <c r="B64" s="6"/>
      <c r="C64" s="179"/>
      <c r="D64" s="178"/>
      <c r="E64" s="179"/>
      <c r="F64" s="179"/>
      <c r="G64" s="179"/>
      <c r="H64" s="179"/>
      <c r="I64" s="179"/>
      <c r="J64" s="179"/>
      <c r="K64" s="179"/>
      <c r="L64" s="179"/>
      <c r="M64" s="179"/>
      <c r="N64" s="179"/>
      <c r="O64" s="179"/>
    </row>
    <row r="65" spans="1:16">
      <c r="A65" s="349" t="s">
        <v>15</v>
      </c>
      <c r="B65" s="350"/>
      <c r="C65" s="350"/>
      <c r="D65" s="326"/>
      <c r="E65" s="326"/>
      <c r="F65" s="326"/>
      <c r="G65" s="326"/>
      <c r="H65" s="326"/>
      <c r="I65" s="326"/>
      <c r="J65" s="326"/>
      <c r="K65" s="326"/>
      <c r="L65" s="326"/>
      <c r="M65" s="326"/>
    </row>
    <row r="66" spans="1:16" ht="25.5" customHeight="1">
      <c r="A66" s="375"/>
      <c r="B66" s="376"/>
      <c r="C66" s="471"/>
      <c r="D66" s="352" t="s">
        <v>310</v>
      </c>
      <c r="E66" s="352"/>
      <c r="F66" s="352"/>
      <c r="G66" s="352"/>
      <c r="H66" s="352"/>
      <c r="I66" s="352"/>
      <c r="J66" s="352"/>
      <c r="K66" s="352"/>
      <c r="L66" s="352"/>
      <c r="M66" s="352"/>
    </row>
    <row r="67" spans="1:16" ht="35.5" customHeight="1">
      <c r="A67" s="302" t="s">
        <v>47</v>
      </c>
      <c r="B67" s="302"/>
      <c r="C67" s="302"/>
      <c r="D67" s="352"/>
      <c r="E67" s="352"/>
      <c r="F67" s="352"/>
      <c r="G67" s="352"/>
      <c r="H67" s="352"/>
      <c r="I67" s="352"/>
      <c r="J67" s="352"/>
      <c r="K67" s="352"/>
      <c r="L67" s="352"/>
      <c r="M67" s="352"/>
    </row>
    <row r="68" spans="1:16" ht="41.25" customHeight="1">
      <c r="A68" s="83" t="s">
        <v>586</v>
      </c>
      <c r="B68" s="65" t="s">
        <v>17</v>
      </c>
      <c r="C68" s="82" t="s">
        <v>50</v>
      </c>
      <c r="D68" s="82">
        <v>2009</v>
      </c>
      <c r="E68" s="82">
        <v>2010</v>
      </c>
      <c r="F68" s="82">
        <v>2011</v>
      </c>
      <c r="G68" s="82">
        <v>2012</v>
      </c>
      <c r="H68" s="82">
        <v>2013</v>
      </c>
      <c r="I68" s="82">
        <v>2014</v>
      </c>
      <c r="J68" s="82">
        <v>2015</v>
      </c>
      <c r="K68" s="82">
        <v>2016</v>
      </c>
      <c r="L68" s="82">
        <v>2017</v>
      </c>
      <c r="M68" s="82">
        <v>2018</v>
      </c>
      <c r="N68" s="175" t="s">
        <v>110</v>
      </c>
      <c r="O68" s="175" t="s">
        <v>51</v>
      </c>
      <c r="P68" s="175" t="s">
        <v>339</v>
      </c>
    </row>
    <row r="69" spans="1:16" ht="28">
      <c r="A69" s="306" t="s">
        <v>267</v>
      </c>
      <c r="B69" s="380" t="s">
        <v>31</v>
      </c>
      <c r="C69" s="176" t="s">
        <v>95</v>
      </c>
      <c r="D69" s="435" t="s">
        <v>613</v>
      </c>
      <c r="E69" s="436"/>
      <c r="F69" s="436"/>
      <c r="G69" s="436"/>
      <c r="H69" s="436"/>
      <c r="I69" s="436"/>
      <c r="J69" s="436"/>
      <c r="K69" s="436"/>
      <c r="L69" s="436"/>
      <c r="M69" s="437"/>
      <c r="N69" s="176" t="s">
        <v>94</v>
      </c>
      <c r="O69" s="176" t="s">
        <v>311</v>
      </c>
      <c r="P69" s="135"/>
    </row>
    <row r="70" spans="1:16" ht="42">
      <c r="A70" s="307"/>
      <c r="B70" s="380"/>
      <c r="C70" s="176" t="s">
        <v>98</v>
      </c>
      <c r="D70" s="438"/>
      <c r="E70" s="439"/>
      <c r="F70" s="439"/>
      <c r="G70" s="439"/>
      <c r="H70" s="439"/>
      <c r="I70" s="439"/>
      <c r="J70" s="439"/>
      <c r="K70" s="439"/>
      <c r="L70" s="439"/>
      <c r="M70" s="440"/>
      <c r="N70" s="176" t="s">
        <v>97</v>
      </c>
      <c r="O70" s="176" t="s">
        <v>311</v>
      </c>
      <c r="P70" s="135"/>
    </row>
    <row r="71" spans="1:16" ht="28">
      <c r="A71" s="307"/>
      <c r="B71" s="380"/>
      <c r="C71" s="176" t="s">
        <v>100</v>
      </c>
      <c r="D71" s="438"/>
      <c r="E71" s="439"/>
      <c r="F71" s="439"/>
      <c r="G71" s="439"/>
      <c r="H71" s="439"/>
      <c r="I71" s="439"/>
      <c r="J71" s="439"/>
      <c r="K71" s="439"/>
      <c r="L71" s="439"/>
      <c r="M71" s="440"/>
      <c r="N71" s="176" t="s">
        <v>99</v>
      </c>
      <c r="O71" s="176" t="s">
        <v>311</v>
      </c>
      <c r="P71" s="135"/>
    </row>
    <row r="72" spans="1:16" ht="28">
      <c r="A72" s="307"/>
      <c r="B72" s="135" t="s">
        <v>48</v>
      </c>
      <c r="C72" s="176" t="s">
        <v>104</v>
      </c>
      <c r="D72" s="441"/>
      <c r="E72" s="442"/>
      <c r="F72" s="442"/>
      <c r="G72" s="442"/>
      <c r="H72" s="442"/>
      <c r="I72" s="442"/>
      <c r="J72" s="442"/>
      <c r="K72" s="442"/>
      <c r="L72" s="442"/>
      <c r="M72" s="443"/>
      <c r="N72" s="176" t="s">
        <v>103</v>
      </c>
      <c r="O72" s="176" t="s">
        <v>46</v>
      </c>
      <c r="P72" s="135"/>
    </row>
    <row r="73" spans="1:16">
      <c r="C73" s="18"/>
      <c r="E73" s="18"/>
      <c r="F73" s="18"/>
      <c r="G73" s="18"/>
      <c r="H73" s="18"/>
      <c r="I73" s="18"/>
      <c r="J73" s="18"/>
      <c r="K73" s="18"/>
      <c r="L73" s="18"/>
      <c r="M73" s="18"/>
      <c r="N73" s="18"/>
      <c r="O73" s="18"/>
    </row>
    <row r="74" spans="1:16">
      <c r="A74" s="349" t="s">
        <v>15</v>
      </c>
      <c r="B74" s="350"/>
      <c r="C74" s="350"/>
      <c r="D74" s="326"/>
      <c r="E74" s="326"/>
      <c r="F74" s="326"/>
      <c r="G74" s="326"/>
      <c r="H74" s="326"/>
      <c r="I74" s="326"/>
      <c r="J74" s="326"/>
      <c r="K74" s="326"/>
      <c r="L74" s="326"/>
      <c r="M74" s="326"/>
    </row>
    <row r="75" spans="1:16" ht="26.5" customHeight="1">
      <c r="A75" s="375"/>
      <c r="B75" s="376"/>
      <c r="C75" s="471"/>
      <c r="D75" s="352" t="s">
        <v>313</v>
      </c>
      <c r="E75" s="352"/>
      <c r="F75" s="352"/>
      <c r="G75" s="352"/>
      <c r="H75" s="352"/>
      <c r="I75" s="352"/>
      <c r="J75" s="352"/>
      <c r="K75" s="352"/>
      <c r="L75" s="352"/>
      <c r="M75" s="352"/>
    </row>
    <row r="76" spans="1:16" ht="22.5" customHeight="1">
      <c r="A76" s="302" t="s">
        <v>33</v>
      </c>
      <c r="B76" s="302"/>
      <c r="C76" s="302"/>
      <c r="D76" s="352"/>
      <c r="E76" s="352"/>
      <c r="F76" s="352"/>
      <c r="G76" s="352"/>
      <c r="H76" s="352"/>
      <c r="I76" s="352"/>
      <c r="J76" s="352"/>
      <c r="K76" s="352"/>
      <c r="L76" s="352"/>
      <c r="M76" s="352"/>
    </row>
    <row r="77" spans="1:16" ht="15" customHeight="1">
      <c r="A77" s="83" t="s">
        <v>586</v>
      </c>
      <c r="B77" s="82" t="s">
        <v>17</v>
      </c>
      <c r="C77" s="82" t="s">
        <v>50</v>
      </c>
      <c r="D77" s="82">
        <v>2009</v>
      </c>
      <c r="E77" s="82">
        <v>2010</v>
      </c>
      <c r="F77" s="82">
        <v>2011</v>
      </c>
      <c r="G77" s="82">
        <v>2012</v>
      </c>
      <c r="H77" s="82">
        <v>2013</v>
      </c>
      <c r="I77" s="82">
        <v>2014</v>
      </c>
      <c r="J77" s="82">
        <v>2015</v>
      </c>
      <c r="K77" s="82">
        <v>2016</v>
      </c>
      <c r="L77" s="82">
        <v>2017</v>
      </c>
      <c r="M77" s="82">
        <v>2018</v>
      </c>
      <c r="N77" s="184" t="s">
        <v>110</v>
      </c>
      <c r="O77" s="184" t="s">
        <v>51</v>
      </c>
      <c r="P77" s="175" t="s">
        <v>339</v>
      </c>
    </row>
    <row r="78" spans="1:16" ht="70">
      <c r="A78" s="306" t="s">
        <v>267</v>
      </c>
      <c r="B78" s="134" t="s">
        <v>34</v>
      </c>
      <c r="C78" s="176" t="s">
        <v>93</v>
      </c>
      <c r="D78" s="354" t="s">
        <v>612</v>
      </c>
      <c r="E78" s="355"/>
      <c r="F78" s="355"/>
      <c r="G78" s="355"/>
      <c r="H78" s="355"/>
      <c r="I78" s="355"/>
      <c r="J78" s="355"/>
      <c r="K78" s="355"/>
      <c r="L78" s="355"/>
      <c r="M78" s="356"/>
      <c r="N78" s="140" t="s">
        <v>359</v>
      </c>
      <c r="O78" s="203" t="s">
        <v>8</v>
      </c>
      <c r="P78" s="135"/>
    </row>
    <row r="79" spans="1:16" ht="70">
      <c r="A79" s="307"/>
      <c r="B79" s="136" t="s">
        <v>35</v>
      </c>
      <c r="C79" s="176" t="s">
        <v>93</v>
      </c>
      <c r="D79" s="357"/>
      <c r="E79" s="358"/>
      <c r="F79" s="358"/>
      <c r="G79" s="358"/>
      <c r="H79" s="358"/>
      <c r="I79" s="358"/>
      <c r="J79" s="358"/>
      <c r="K79" s="358"/>
      <c r="L79" s="358"/>
      <c r="M79" s="359"/>
      <c r="N79" s="140" t="s">
        <v>359</v>
      </c>
      <c r="O79" s="203" t="s">
        <v>8</v>
      </c>
      <c r="P79" s="135"/>
    </row>
    <row r="80" spans="1:16" ht="42">
      <c r="A80" s="308"/>
      <c r="B80" s="136" t="s">
        <v>10</v>
      </c>
      <c r="C80" s="176" t="s">
        <v>101</v>
      </c>
      <c r="D80" s="360"/>
      <c r="E80" s="361"/>
      <c r="F80" s="361"/>
      <c r="G80" s="361"/>
      <c r="H80" s="361"/>
      <c r="I80" s="361"/>
      <c r="J80" s="361"/>
      <c r="K80" s="361"/>
      <c r="L80" s="361"/>
      <c r="M80" s="362"/>
      <c r="N80" s="176" t="s">
        <v>102</v>
      </c>
      <c r="O80" s="176" t="s">
        <v>8</v>
      </c>
      <c r="P80" s="135"/>
    </row>
    <row r="81" spans="1:16" ht="15" customHeight="1">
      <c r="A81" s="14"/>
      <c r="C81" s="18"/>
      <c r="E81" s="18"/>
      <c r="F81" s="18"/>
      <c r="G81" s="18"/>
      <c r="H81" s="18"/>
      <c r="I81" s="18"/>
      <c r="J81" s="18"/>
      <c r="K81" s="18"/>
      <c r="L81" s="18"/>
      <c r="M81" s="18"/>
    </row>
    <row r="82" spans="1:16" ht="15" customHeight="1">
      <c r="A82" s="326" t="s">
        <v>15</v>
      </c>
      <c r="B82" s="326"/>
      <c r="C82" s="326"/>
      <c r="D82" s="364" t="s">
        <v>487</v>
      </c>
      <c r="E82" s="364"/>
      <c r="F82" s="364"/>
      <c r="G82" s="364"/>
      <c r="H82" s="364"/>
      <c r="I82" s="364"/>
      <c r="J82" s="364"/>
      <c r="K82" s="364"/>
      <c r="L82" s="364"/>
      <c r="M82" s="364"/>
      <c r="N82" s="18"/>
      <c r="O82" s="18"/>
    </row>
    <row r="83" spans="1:16" ht="25" customHeight="1">
      <c r="A83" s="450"/>
      <c r="B83" s="450"/>
      <c r="C83" s="450"/>
      <c r="D83" s="465" t="s">
        <v>316</v>
      </c>
      <c r="E83" s="466"/>
      <c r="F83" s="466"/>
      <c r="G83" s="466"/>
      <c r="H83" s="466"/>
      <c r="I83" s="466"/>
      <c r="J83" s="466"/>
      <c r="K83" s="466"/>
      <c r="L83" s="466"/>
      <c r="M83" s="467"/>
    </row>
    <row r="84" spans="1:16" ht="35.15" customHeight="1">
      <c r="A84" s="302" t="s">
        <v>37</v>
      </c>
      <c r="B84" s="302"/>
      <c r="C84" s="302"/>
      <c r="D84" s="468"/>
      <c r="E84" s="469"/>
      <c r="F84" s="469"/>
      <c r="G84" s="469"/>
      <c r="H84" s="469"/>
      <c r="I84" s="469"/>
      <c r="J84" s="469"/>
      <c r="K84" s="469"/>
      <c r="L84" s="469"/>
      <c r="M84" s="470"/>
    </row>
    <row r="85" spans="1:16">
      <c r="A85" s="80" t="s">
        <v>204</v>
      </c>
      <c r="B85" s="65" t="s">
        <v>17</v>
      </c>
      <c r="C85" s="65" t="s">
        <v>50</v>
      </c>
      <c r="D85" s="65">
        <v>2009</v>
      </c>
      <c r="E85" s="65">
        <v>2010</v>
      </c>
      <c r="F85" s="65">
        <v>2011</v>
      </c>
      <c r="G85" s="65">
        <v>2012</v>
      </c>
      <c r="H85" s="65">
        <v>2013</v>
      </c>
      <c r="I85" s="65">
        <v>2014</v>
      </c>
      <c r="J85" s="65">
        <v>2015</v>
      </c>
      <c r="K85" s="65">
        <v>2016</v>
      </c>
      <c r="L85" s="65">
        <v>2017</v>
      </c>
      <c r="M85" s="65">
        <v>2018</v>
      </c>
      <c r="N85" s="175" t="s">
        <v>110</v>
      </c>
      <c r="O85" s="175" t="s">
        <v>51</v>
      </c>
      <c r="P85" s="175" t="s">
        <v>339</v>
      </c>
    </row>
    <row r="86" spans="1:16" ht="11.25" customHeight="1">
      <c r="A86" s="136" t="s">
        <v>317</v>
      </c>
      <c r="B86" s="334" t="s">
        <v>38</v>
      </c>
      <c r="C86" s="185"/>
      <c r="D86" s="426" t="s">
        <v>614</v>
      </c>
      <c r="E86" s="427"/>
      <c r="F86" s="427"/>
      <c r="G86" s="427"/>
      <c r="H86" s="427"/>
      <c r="I86" s="427"/>
      <c r="J86" s="427"/>
      <c r="K86" s="427"/>
      <c r="L86" s="427"/>
      <c r="M86" s="428"/>
      <c r="N86" s="186"/>
      <c r="O86" s="186"/>
      <c r="P86" s="135"/>
    </row>
    <row r="87" spans="1:16" ht="21.75" customHeight="1">
      <c r="A87" s="136" t="s">
        <v>318</v>
      </c>
      <c r="B87" s="334"/>
      <c r="C87" s="185"/>
      <c r="D87" s="429"/>
      <c r="E87" s="430"/>
      <c r="F87" s="430"/>
      <c r="G87" s="430"/>
      <c r="H87" s="430"/>
      <c r="I87" s="430"/>
      <c r="J87" s="430"/>
      <c r="K87" s="430"/>
      <c r="L87" s="430"/>
      <c r="M87" s="431"/>
      <c r="N87" s="186"/>
      <c r="O87" s="186"/>
      <c r="P87" s="135"/>
    </row>
    <row r="88" spans="1:16" ht="62.25" customHeight="1">
      <c r="A88" s="137" t="s">
        <v>319</v>
      </c>
      <c r="B88" s="334"/>
      <c r="C88" s="185"/>
      <c r="D88" s="429"/>
      <c r="E88" s="430"/>
      <c r="F88" s="430"/>
      <c r="G88" s="430"/>
      <c r="H88" s="430"/>
      <c r="I88" s="430"/>
      <c r="J88" s="430"/>
      <c r="K88" s="430"/>
      <c r="L88" s="430"/>
      <c r="M88" s="431"/>
      <c r="N88" s="187"/>
      <c r="O88" s="188"/>
      <c r="P88" s="135"/>
    </row>
    <row r="89" spans="1:16" ht="62.25" customHeight="1">
      <c r="A89" s="137" t="s">
        <v>321</v>
      </c>
      <c r="B89" s="334"/>
      <c r="C89" s="185"/>
      <c r="D89" s="429"/>
      <c r="E89" s="430"/>
      <c r="F89" s="430"/>
      <c r="G89" s="430"/>
      <c r="H89" s="430"/>
      <c r="I89" s="430"/>
      <c r="J89" s="430"/>
      <c r="K89" s="430"/>
      <c r="L89" s="430"/>
      <c r="M89" s="431"/>
      <c r="N89" s="186"/>
      <c r="O89" s="188" t="s">
        <v>320</v>
      </c>
      <c r="P89" s="135"/>
    </row>
    <row r="90" spans="1:16" ht="15" customHeight="1">
      <c r="A90" s="137" t="s">
        <v>322</v>
      </c>
      <c r="B90" s="334"/>
      <c r="C90" s="185"/>
      <c r="D90" s="429"/>
      <c r="E90" s="430"/>
      <c r="F90" s="430"/>
      <c r="G90" s="430"/>
      <c r="H90" s="430"/>
      <c r="I90" s="430"/>
      <c r="J90" s="430"/>
      <c r="K90" s="430"/>
      <c r="L90" s="430"/>
      <c r="M90" s="431"/>
      <c r="N90" s="186"/>
      <c r="O90" s="188" t="s">
        <v>320</v>
      </c>
      <c r="P90" s="135"/>
    </row>
    <row r="91" spans="1:16">
      <c r="A91" s="73" t="s">
        <v>34</v>
      </c>
      <c r="B91" s="334"/>
      <c r="C91" s="185"/>
      <c r="D91" s="429"/>
      <c r="E91" s="430"/>
      <c r="F91" s="430"/>
      <c r="G91" s="430"/>
      <c r="H91" s="430"/>
      <c r="I91" s="430"/>
      <c r="J91" s="430"/>
      <c r="K91" s="430"/>
      <c r="L91" s="430"/>
      <c r="M91" s="431"/>
      <c r="N91" s="186"/>
      <c r="O91" s="188" t="s">
        <v>320</v>
      </c>
      <c r="P91" s="135"/>
    </row>
    <row r="92" spans="1:16">
      <c r="A92" s="73" t="s">
        <v>35</v>
      </c>
      <c r="B92" s="334"/>
      <c r="C92" s="185"/>
      <c r="D92" s="429"/>
      <c r="E92" s="430"/>
      <c r="F92" s="430"/>
      <c r="G92" s="430"/>
      <c r="H92" s="430"/>
      <c r="I92" s="430"/>
      <c r="J92" s="430"/>
      <c r="K92" s="430"/>
      <c r="L92" s="430"/>
      <c r="M92" s="431"/>
      <c r="N92" s="186"/>
      <c r="O92" s="188" t="s">
        <v>320</v>
      </c>
      <c r="P92" s="135"/>
    </row>
    <row r="93" spans="1:16" ht="15.75" customHeight="1">
      <c r="A93" s="73" t="s">
        <v>30</v>
      </c>
      <c r="B93" s="334"/>
      <c r="C93" s="185"/>
      <c r="D93" s="429"/>
      <c r="E93" s="430"/>
      <c r="F93" s="430"/>
      <c r="G93" s="430"/>
      <c r="H93" s="430"/>
      <c r="I93" s="430"/>
      <c r="J93" s="430"/>
      <c r="K93" s="430"/>
      <c r="L93" s="430"/>
      <c r="M93" s="431"/>
      <c r="N93" s="186"/>
      <c r="O93" s="186"/>
      <c r="P93" s="135"/>
    </row>
    <row r="94" spans="1:16">
      <c r="A94" s="136" t="s">
        <v>317</v>
      </c>
      <c r="B94" s="334" t="s">
        <v>39</v>
      </c>
      <c r="C94" s="189"/>
      <c r="D94" s="429"/>
      <c r="E94" s="430"/>
      <c r="F94" s="430"/>
      <c r="G94" s="430"/>
      <c r="H94" s="430"/>
      <c r="I94" s="430"/>
      <c r="J94" s="430"/>
      <c r="K94" s="430"/>
      <c r="L94" s="430"/>
      <c r="M94" s="431"/>
      <c r="N94" s="190"/>
      <c r="O94" s="19"/>
      <c r="P94" s="135"/>
    </row>
    <row r="95" spans="1:16">
      <c r="A95" s="136" t="s">
        <v>318</v>
      </c>
      <c r="B95" s="334"/>
      <c r="C95" s="189"/>
      <c r="D95" s="429"/>
      <c r="E95" s="430"/>
      <c r="F95" s="430"/>
      <c r="G95" s="430"/>
      <c r="H95" s="430"/>
      <c r="I95" s="430"/>
      <c r="J95" s="430"/>
      <c r="K95" s="430"/>
      <c r="L95" s="430"/>
      <c r="M95" s="431"/>
      <c r="N95" s="190"/>
      <c r="O95" s="19"/>
      <c r="P95" s="135"/>
    </row>
    <row r="96" spans="1:16" ht="28">
      <c r="A96" s="137" t="s">
        <v>319</v>
      </c>
      <c r="B96" s="334"/>
      <c r="C96" s="189"/>
      <c r="D96" s="429"/>
      <c r="E96" s="430"/>
      <c r="F96" s="430"/>
      <c r="G96" s="430"/>
      <c r="H96" s="430"/>
      <c r="I96" s="430"/>
      <c r="J96" s="430"/>
      <c r="K96" s="430"/>
      <c r="L96" s="430"/>
      <c r="M96" s="431"/>
      <c r="N96" s="190"/>
      <c r="O96" s="188" t="s">
        <v>320</v>
      </c>
      <c r="P96" s="135"/>
    </row>
    <row r="97" spans="1:16" ht="42">
      <c r="A97" s="137" t="s">
        <v>321</v>
      </c>
      <c r="B97" s="334"/>
      <c r="C97" s="189"/>
      <c r="D97" s="429"/>
      <c r="E97" s="430"/>
      <c r="F97" s="430"/>
      <c r="G97" s="430"/>
      <c r="H97" s="430"/>
      <c r="I97" s="430"/>
      <c r="J97" s="430"/>
      <c r="K97" s="430"/>
      <c r="L97" s="430"/>
      <c r="M97" s="431"/>
      <c r="N97" s="190"/>
      <c r="O97" s="188" t="s">
        <v>320</v>
      </c>
      <c r="P97" s="135"/>
    </row>
    <row r="98" spans="1:16" ht="19.5" customHeight="1">
      <c r="A98" s="137" t="s">
        <v>322</v>
      </c>
      <c r="B98" s="334"/>
      <c r="C98" s="189"/>
      <c r="D98" s="429"/>
      <c r="E98" s="430"/>
      <c r="F98" s="430"/>
      <c r="G98" s="430"/>
      <c r="H98" s="430"/>
      <c r="I98" s="430"/>
      <c r="J98" s="430"/>
      <c r="K98" s="430"/>
      <c r="L98" s="430"/>
      <c r="M98" s="431"/>
      <c r="N98" s="190"/>
      <c r="O98" s="188" t="s">
        <v>320</v>
      </c>
      <c r="P98" s="135"/>
    </row>
    <row r="99" spans="1:16">
      <c r="A99" s="73" t="s">
        <v>34</v>
      </c>
      <c r="B99" s="334"/>
      <c r="C99" s="189"/>
      <c r="D99" s="429"/>
      <c r="E99" s="430"/>
      <c r="F99" s="430"/>
      <c r="G99" s="430"/>
      <c r="H99" s="430"/>
      <c r="I99" s="430"/>
      <c r="J99" s="430"/>
      <c r="K99" s="430"/>
      <c r="L99" s="430"/>
      <c r="M99" s="431"/>
      <c r="N99" s="190"/>
      <c r="O99" s="188" t="s">
        <v>320</v>
      </c>
      <c r="P99" s="135"/>
    </row>
    <row r="100" spans="1:16">
      <c r="A100" s="73" t="s">
        <v>35</v>
      </c>
      <c r="B100" s="334"/>
      <c r="C100" s="189"/>
      <c r="D100" s="429"/>
      <c r="E100" s="430"/>
      <c r="F100" s="430"/>
      <c r="G100" s="430"/>
      <c r="H100" s="430"/>
      <c r="I100" s="430"/>
      <c r="J100" s="430"/>
      <c r="K100" s="430"/>
      <c r="L100" s="430"/>
      <c r="M100" s="431"/>
      <c r="N100" s="190"/>
      <c r="O100" s="188" t="s">
        <v>320</v>
      </c>
      <c r="P100" s="135"/>
    </row>
    <row r="101" spans="1:16">
      <c r="A101" s="73" t="s">
        <v>30</v>
      </c>
      <c r="B101" s="334"/>
      <c r="C101" s="189"/>
      <c r="D101" s="429"/>
      <c r="E101" s="430"/>
      <c r="F101" s="430"/>
      <c r="G101" s="430"/>
      <c r="H101" s="430"/>
      <c r="I101" s="430"/>
      <c r="J101" s="430"/>
      <c r="K101" s="430"/>
      <c r="L101" s="430"/>
      <c r="M101" s="431"/>
      <c r="N101" s="190"/>
      <c r="O101" s="19"/>
      <c r="P101" s="135"/>
    </row>
    <row r="102" spans="1:16" ht="84">
      <c r="A102" s="222" t="s">
        <v>535</v>
      </c>
      <c r="B102" s="142" t="s">
        <v>40</v>
      </c>
      <c r="C102" s="176"/>
      <c r="D102" s="432"/>
      <c r="E102" s="433"/>
      <c r="F102" s="433"/>
      <c r="G102" s="433"/>
      <c r="H102" s="433"/>
      <c r="I102" s="433"/>
      <c r="J102" s="433"/>
      <c r="K102" s="433"/>
      <c r="L102" s="433"/>
      <c r="M102" s="434"/>
      <c r="N102" s="176" t="s">
        <v>106</v>
      </c>
      <c r="O102" s="176" t="s">
        <v>8</v>
      </c>
      <c r="P102" s="137" t="s">
        <v>509</v>
      </c>
    </row>
    <row r="103" spans="1:16" ht="15.5">
      <c r="A103" s="463" t="s">
        <v>488</v>
      </c>
      <c r="B103" s="192" t="s">
        <v>489</v>
      </c>
      <c r="C103" s="135"/>
      <c r="D103" s="194">
        <v>9561</v>
      </c>
      <c r="E103" s="194">
        <v>9163</v>
      </c>
      <c r="F103" s="194">
        <v>9318</v>
      </c>
      <c r="G103" s="194">
        <v>9500</v>
      </c>
      <c r="H103" s="194">
        <v>10131</v>
      </c>
      <c r="I103" s="194">
        <v>10271</v>
      </c>
      <c r="J103" s="194">
        <v>10933</v>
      </c>
      <c r="K103" s="194">
        <v>11222</v>
      </c>
      <c r="L103" s="194">
        <v>12073</v>
      </c>
      <c r="M103" s="194">
        <v>12543</v>
      </c>
      <c r="N103" s="176"/>
      <c r="O103" s="193" t="s">
        <v>6</v>
      </c>
      <c r="P103" s="135"/>
    </row>
    <row r="104" spans="1:16" ht="15.5">
      <c r="A104" s="463"/>
      <c r="B104" s="192" t="s">
        <v>490</v>
      </c>
      <c r="C104" s="135"/>
      <c r="D104" s="194"/>
      <c r="E104" s="194">
        <v>879</v>
      </c>
      <c r="F104" s="194">
        <v>1012</v>
      </c>
      <c r="G104" s="194">
        <v>1077</v>
      </c>
      <c r="H104" s="194">
        <v>1077</v>
      </c>
      <c r="I104" s="194">
        <v>1289</v>
      </c>
      <c r="J104" s="194">
        <v>1754</v>
      </c>
      <c r="K104" s="194">
        <v>1836</v>
      </c>
      <c r="L104" s="194">
        <v>2274</v>
      </c>
      <c r="M104" s="194">
        <v>4791</v>
      </c>
      <c r="N104" s="176"/>
      <c r="O104" s="193" t="s">
        <v>6</v>
      </c>
      <c r="P104" s="135"/>
    </row>
    <row r="105" spans="1:16" ht="15.5">
      <c r="A105" s="463"/>
      <c r="B105" s="192" t="s">
        <v>491</v>
      </c>
      <c r="C105" s="135"/>
      <c r="D105" s="194">
        <v>8462</v>
      </c>
      <c r="E105" s="194">
        <v>8462</v>
      </c>
      <c r="F105" s="194">
        <v>8525</v>
      </c>
      <c r="G105" s="194">
        <v>8723</v>
      </c>
      <c r="H105" s="194">
        <v>8866</v>
      </c>
      <c r="I105" s="194">
        <v>9004</v>
      </c>
      <c r="J105" s="194">
        <v>9188</v>
      </c>
      <c r="K105" s="194">
        <v>9225</v>
      </c>
      <c r="L105" s="194">
        <v>9182</v>
      </c>
      <c r="M105" s="194">
        <v>9247</v>
      </c>
      <c r="N105" s="176"/>
      <c r="O105" s="193" t="s">
        <v>6</v>
      </c>
      <c r="P105" s="135"/>
    </row>
    <row r="106" spans="1:16" ht="15.5">
      <c r="A106" s="463"/>
      <c r="B106" s="192" t="s">
        <v>492</v>
      </c>
      <c r="C106" s="135"/>
      <c r="D106" s="194"/>
      <c r="E106" s="194">
        <v>4180</v>
      </c>
      <c r="F106" s="194">
        <v>4180</v>
      </c>
      <c r="G106" s="194">
        <v>4180</v>
      </c>
      <c r="H106" s="194">
        <v>5466</v>
      </c>
      <c r="I106" s="194">
        <v>5466</v>
      </c>
      <c r="J106" s="194">
        <v>5696</v>
      </c>
      <c r="K106" s="194">
        <v>5696</v>
      </c>
      <c r="L106" s="194">
        <v>5971</v>
      </c>
      <c r="M106" s="194">
        <v>6957</v>
      </c>
      <c r="N106" s="176"/>
      <c r="O106" s="193" t="s">
        <v>6</v>
      </c>
      <c r="P106" s="135"/>
    </row>
    <row r="107" spans="1:16" ht="15.5">
      <c r="A107" s="463"/>
      <c r="B107" s="192" t="s">
        <v>493</v>
      </c>
      <c r="C107" s="135"/>
      <c r="D107" s="194">
        <v>4503</v>
      </c>
      <c r="E107" s="194">
        <v>313</v>
      </c>
      <c r="F107" s="194">
        <v>313</v>
      </c>
      <c r="G107" s="194">
        <v>566</v>
      </c>
      <c r="H107" s="194">
        <v>566</v>
      </c>
      <c r="I107" s="194">
        <v>815</v>
      </c>
      <c r="J107" s="194">
        <v>566</v>
      </c>
      <c r="K107" s="194">
        <v>566</v>
      </c>
      <c r="L107" s="194">
        <v>566</v>
      </c>
      <c r="M107" s="194">
        <v>571</v>
      </c>
      <c r="N107" s="176"/>
      <c r="O107" s="193" t="s">
        <v>6</v>
      </c>
      <c r="P107" s="135"/>
    </row>
    <row r="108" spans="1:16" ht="15.5">
      <c r="A108" s="463"/>
      <c r="B108" s="192" t="s">
        <v>494</v>
      </c>
      <c r="C108" s="135"/>
      <c r="D108" s="194">
        <v>3101</v>
      </c>
      <c r="E108" s="194">
        <v>3101</v>
      </c>
      <c r="F108" s="194">
        <v>3101</v>
      </c>
      <c r="G108" s="194">
        <v>3101</v>
      </c>
      <c r="H108" s="194">
        <v>2871</v>
      </c>
      <c r="I108" s="194">
        <v>2871</v>
      </c>
      <c r="J108" s="194">
        <v>2871</v>
      </c>
      <c r="K108" s="194">
        <v>2871</v>
      </c>
      <c r="L108" s="194">
        <v>2767</v>
      </c>
      <c r="M108" s="194">
        <v>2469</v>
      </c>
      <c r="N108" s="176"/>
      <c r="O108" s="193" t="s">
        <v>6</v>
      </c>
      <c r="P108" s="135"/>
    </row>
    <row r="109" spans="1:16" ht="15.5">
      <c r="A109" s="463"/>
      <c r="B109" s="192" t="s">
        <v>495</v>
      </c>
      <c r="C109" s="135"/>
      <c r="D109" s="194"/>
      <c r="E109" s="194">
        <v>16496</v>
      </c>
      <c r="F109" s="194">
        <v>19091</v>
      </c>
      <c r="G109" s="194">
        <v>19465</v>
      </c>
      <c r="H109" s="194">
        <v>16621</v>
      </c>
      <c r="I109" s="194">
        <v>16821</v>
      </c>
      <c r="J109" s="194">
        <v>19549</v>
      </c>
      <c r="K109" s="194">
        <v>20312</v>
      </c>
      <c r="L109" s="194">
        <v>20601</v>
      </c>
      <c r="M109" s="194">
        <v>18641</v>
      </c>
      <c r="N109" s="176"/>
      <c r="O109" s="193" t="s">
        <v>6</v>
      </c>
      <c r="P109" s="135"/>
    </row>
    <row r="110" spans="1:16" ht="15.5">
      <c r="A110" s="463"/>
      <c r="B110" s="192" t="s">
        <v>496</v>
      </c>
      <c r="C110" s="135"/>
      <c r="D110" s="194">
        <v>14329</v>
      </c>
      <c r="E110" s="194">
        <v>0</v>
      </c>
      <c r="F110" s="194">
        <v>0</v>
      </c>
      <c r="G110" s="194">
        <v>0</v>
      </c>
      <c r="H110" s="194">
        <v>0</v>
      </c>
      <c r="I110" s="194">
        <v>0</v>
      </c>
      <c r="J110" s="194">
        <v>0</v>
      </c>
      <c r="K110" s="194">
        <v>0</v>
      </c>
      <c r="L110" s="194">
        <v>0</v>
      </c>
      <c r="M110" s="194">
        <v>0</v>
      </c>
      <c r="N110" s="176"/>
      <c r="O110" s="193" t="s">
        <v>6</v>
      </c>
      <c r="P110" s="135"/>
    </row>
    <row r="111" spans="1:16" ht="15.5">
      <c r="A111" s="463"/>
      <c r="B111" s="192" t="s">
        <v>497</v>
      </c>
      <c r="C111" s="135"/>
      <c r="D111" s="194">
        <v>6185</v>
      </c>
      <c r="E111" s="194">
        <v>6185</v>
      </c>
      <c r="F111" s="194">
        <v>6185</v>
      </c>
      <c r="G111" s="194">
        <v>6909</v>
      </c>
      <c r="H111" s="194">
        <v>9700</v>
      </c>
      <c r="I111" s="194">
        <v>9700</v>
      </c>
      <c r="J111" s="194">
        <v>9700</v>
      </c>
      <c r="K111" s="194">
        <v>9189</v>
      </c>
      <c r="L111" s="194">
        <v>9806</v>
      </c>
      <c r="M111" s="194">
        <v>9051</v>
      </c>
      <c r="N111" s="176"/>
      <c r="O111" s="193" t="s">
        <v>6</v>
      </c>
      <c r="P111" s="135"/>
    </row>
    <row r="112" spans="1:16" ht="14.15" customHeight="1">
      <c r="A112" s="447" t="s">
        <v>498</v>
      </c>
      <c r="B112" s="177" t="s">
        <v>499</v>
      </c>
      <c r="C112" s="135"/>
      <c r="D112" s="194">
        <v>1473187</v>
      </c>
      <c r="E112" s="194">
        <v>1560611</v>
      </c>
      <c r="F112" s="194">
        <v>1218071</v>
      </c>
      <c r="G112" s="194">
        <v>1315949</v>
      </c>
      <c r="H112" s="194">
        <v>1404042</v>
      </c>
      <c r="I112" s="194">
        <v>1075745</v>
      </c>
      <c r="J112" s="194">
        <v>1166437</v>
      </c>
      <c r="K112" s="194">
        <v>1209184</v>
      </c>
      <c r="L112" s="194">
        <v>1143792</v>
      </c>
      <c r="M112" s="194">
        <v>1039189</v>
      </c>
      <c r="N112" s="135"/>
      <c r="O112" s="176" t="s">
        <v>6</v>
      </c>
      <c r="P112" s="444" t="s">
        <v>510</v>
      </c>
    </row>
    <row r="113" spans="1:16">
      <c r="A113" s="448"/>
      <c r="B113" s="177" t="s">
        <v>500</v>
      </c>
      <c r="C113" s="135"/>
      <c r="D113" s="194">
        <v>903053</v>
      </c>
      <c r="E113" s="194">
        <v>1003474</v>
      </c>
      <c r="F113" s="194">
        <v>1032835</v>
      </c>
      <c r="G113" s="194">
        <v>1237147</v>
      </c>
      <c r="H113" s="194">
        <v>1382827</v>
      </c>
      <c r="I113" s="194">
        <v>1248592</v>
      </c>
      <c r="J113" s="194">
        <v>1134508</v>
      </c>
      <c r="K113" s="194">
        <v>1394558</v>
      </c>
      <c r="L113" s="194">
        <v>1517285</v>
      </c>
      <c r="M113" s="194">
        <v>1433611</v>
      </c>
      <c r="N113" s="135"/>
      <c r="O113" s="176" t="s">
        <v>6</v>
      </c>
      <c r="P113" s="445"/>
    </row>
    <row r="114" spans="1:16">
      <c r="A114" s="448"/>
      <c r="B114" s="177" t="s">
        <v>34</v>
      </c>
      <c r="C114" s="135"/>
      <c r="D114" s="194">
        <v>258882</v>
      </c>
      <c r="E114" s="194">
        <v>315670</v>
      </c>
      <c r="F114" s="194">
        <v>283265</v>
      </c>
      <c r="G114" s="194">
        <v>338352</v>
      </c>
      <c r="H114" s="194">
        <v>394766</v>
      </c>
      <c r="I114" s="194">
        <v>343614</v>
      </c>
      <c r="J114" s="194">
        <v>399081</v>
      </c>
      <c r="K114" s="194">
        <v>450168</v>
      </c>
      <c r="L114" s="194">
        <v>468340</v>
      </c>
      <c r="M114" s="194">
        <v>459033</v>
      </c>
      <c r="N114" s="135"/>
      <c r="O114" s="176" t="s">
        <v>6</v>
      </c>
      <c r="P114" s="445"/>
    </row>
    <row r="115" spans="1:16">
      <c r="A115" s="448"/>
      <c r="B115" s="177" t="s">
        <v>501</v>
      </c>
      <c r="C115" s="135"/>
      <c r="D115" s="194">
        <v>805614</v>
      </c>
      <c r="E115" s="194">
        <v>821951</v>
      </c>
      <c r="F115" s="194">
        <v>723427</v>
      </c>
      <c r="G115" s="194">
        <v>757862</v>
      </c>
      <c r="H115" s="194">
        <v>797886</v>
      </c>
      <c r="I115" s="194">
        <v>680161</v>
      </c>
      <c r="J115" s="194">
        <v>802698</v>
      </c>
      <c r="K115" s="194">
        <v>780382</v>
      </c>
      <c r="L115" s="194">
        <v>754898</v>
      </c>
      <c r="M115" s="194">
        <v>696221</v>
      </c>
      <c r="N115" s="135"/>
      <c r="O115" s="176" t="s">
        <v>6</v>
      </c>
      <c r="P115" s="445"/>
    </row>
    <row r="116" spans="1:16" ht="14.25" customHeight="1">
      <c r="A116" s="449"/>
      <c r="B116" s="177" t="s">
        <v>502</v>
      </c>
      <c r="C116" s="135"/>
      <c r="D116" s="194">
        <v>335199</v>
      </c>
      <c r="E116" s="194">
        <v>378702</v>
      </c>
      <c r="F116" s="194">
        <v>397276</v>
      </c>
      <c r="G116" s="194">
        <v>472384</v>
      </c>
      <c r="H116" s="194">
        <v>554319</v>
      </c>
      <c r="I116" s="194">
        <v>564280</v>
      </c>
      <c r="J116" s="194">
        <v>535732</v>
      </c>
      <c r="K116" s="194">
        <v>568421</v>
      </c>
      <c r="L116" s="194">
        <v>605658</v>
      </c>
      <c r="M116" s="194">
        <v>584209</v>
      </c>
      <c r="N116" s="135"/>
      <c r="O116" s="176" t="s">
        <v>6</v>
      </c>
      <c r="P116" s="446"/>
    </row>
    <row r="117" spans="1:16" ht="14.25" customHeight="1">
      <c r="A117" s="206"/>
      <c r="B117" s="206"/>
      <c r="C117" s="206"/>
      <c r="D117" s="206"/>
      <c r="E117" s="206"/>
      <c r="F117" s="206"/>
      <c r="G117" s="206"/>
      <c r="H117" s="206"/>
      <c r="I117" s="206"/>
      <c r="J117" s="206"/>
      <c r="K117" s="206"/>
      <c r="L117" s="206"/>
      <c r="M117" s="206"/>
      <c r="N117" s="3"/>
      <c r="O117" s="28"/>
      <c r="P117" s="28"/>
    </row>
    <row r="118" spans="1:16" ht="28">
      <c r="A118" s="463" t="s">
        <v>511</v>
      </c>
      <c r="B118" s="204" t="s">
        <v>12</v>
      </c>
      <c r="C118" s="177" t="s">
        <v>503</v>
      </c>
      <c r="D118" s="191"/>
      <c r="E118" s="205"/>
      <c r="F118" s="205"/>
      <c r="G118" s="205"/>
      <c r="H118" s="205"/>
      <c r="I118" s="205"/>
      <c r="J118" s="205"/>
      <c r="K118" s="205"/>
      <c r="L118" s="205"/>
      <c r="M118" s="205"/>
      <c r="N118" s="181"/>
      <c r="O118" s="181"/>
    </row>
    <row r="119" spans="1:16" ht="14.5">
      <c r="A119" s="463"/>
      <c r="B119" s="177" t="s">
        <v>504</v>
      </c>
      <c r="C119" s="177">
        <v>0.5</v>
      </c>
      <c r="D119" s="191"/>
      <c r="E119" s="205"/>
      <c r="F119" s="205"/>
      <c r="G119" s="205"/>
      <c r="H119" s="205"/>
      <c r="I119" s="205"/>
      <c r="J119" s="205"/>
      <c r="K119" s="205"/>
      <c r="L119" s="205"/>
      <c r="M119" s="205"/>
      <c r="N119" s="195"/>
      <c r="O119" s="195"/>
      <c r="P119" s="195"/>
    </row>
    <row r="120" spans="1:16">
      <c r="A120" s="463"/>
      <c r="B120" s="177" t="s">
        <v>501</v>
      </c>
      <c r="C120" s="177">
        <v>0.3</v>
      </c>
      <c r="D120" s="191"/>
      <c r="E120" s="205"/>
      <c r="F120" s="205"/>
      <c r="G120" s="205"/>
      <c r="H120" s="205"/>
      <c r="I120" s="205"/>
      <c r="J120" s="205"/>
      <c r="K120" s="205"/>
      <c r="L120" s="205"/>
      <c r="M120" s="205"/>
      <c r="N120" s="181"/>
      <c r="O120" s="181"/>
    </row>
    <row r="121" spans="1:16">
      <c r="A121" s="463"/>
      <c r="B121" s="177" t="s">
        <v>505</v>
      </c>
      <c r="C121" s="177">
        <v>0.3</v>
      </c>
      <c r="D121" s="191"/>
      <c r="E121" s="205"/>
      <c r="F121" s="205"/>
      <c r="G121" s="205"/>
      <c r="H121" s="205"/>
      <c r="I121" s="205"/>
      <c r="J121" s="205"/>
      <c r="K121" s="205"/>
      <c r="L121" s="205"/>
      <c r="M121" s="205"/>
      <c r="N121" s="181"/>
      <c r="O121" s="181"/>
    </row>
    <row r="122" spans="1:16">
      <c r="A122" s="463"/>
      <c r="B122" s="177" t="s">
        <v>506</v>
      </c>
      <c r="C122" s="177">
        <v>0.4</v>
      </c>
      <c r="D122" s="191"/>
      <c r="E122" s="205"/>
      <c r="F122" s="205"/>
      <c r="G122" s="205"/>
      <c r="H122" s="205"/>
      <c r="I122" s="205"/>
      <c r="J122" s="205"/>
      <c r="K122" s="205"/>
      <c r="L122" s="205"/>
      <c r="M122" s="205"/>
      <c r="N122" s="181"/>
      <c r="O122" s="181"/>
    </row>
    <row r="123" spans="1:16">
      <c r="B123" s="143"/>
      <c r="D123" s="143"/>
      <c r="M123" s="181"/>
      <c r="N123" s="181"/>
      <c r="O123" s="181"/>
    </row>
    <row r="124" spans="1:16">
      <c r="A124" s="464"/>
      <c r="B124" s="464"/>
      <c r="C124" s="18"/>
      <c r="D124" s="143"/>
      <c r="E124" s="18"/>
      <c r="F124" s="18"/>
      <c r="G124" s="18"/>
      <c r="H124" s="18"/>
      <c r="I124" s="18"/>
      <c r="J124" s="18"/>
      <c r="K124" s="18"/>
      <c r="L124" s="18"/>
      <c r="M124" s="18"/>
      <c r="N124" s="181"/>
      <c r="O124" s="181"/>
    </row>
    <row r="125" spans="1:16">
      <c r="A125" s="326" t="s">
        <v>15</v>
      </c>
      <c r="B125" s="326"/>
      <c r="C125" s="326"/>
      <c r="D125" s="364"/>
      <c r="E125" s="364"/>
      <c r="F125" s="364"/>
      <c r="G125" s="364"/>
      <c r="H125" s="364"/>
      <c r="I125" s="364"/>
      <c r="J125" s="364"/>
      <c r="K125" s="364"/>
      <c r="L125" s="364"/>
      <c r="M125" s="364"/>
      <c r="N125" s="181"/>
      <c r="O125" s="181"/>
    </row>
    <row r="126" spans="1:16">
      <c r="A126" s="450"/>
      <c r="B126" s="450"/>
      <c r="C126" s="450"/>
      <c r="D126" s="281" t="s">
        <v>507</v>
      </c>
      <c r="E126" s="281"/>
      <c r="F126" s="281"/>
      <c r="G126" s="281"/>
      <c r="H126" s="281"/>
      <c r="I126" s="281"/>
      <c r="J126" s="281"/>
      <c r="K126" s="281"/>
      <c r="L126" s="281"/>
      <c r="M126" s="281"/>
      <c r="N126" s="181"/>
      <c r="O126" s="181"/>
    </row>
    <row r="127" spans="1:16">
      <c r="A127" s="302" t="s">
        <v>41</v>
      </c>
      <c r="B127" s="302"/>
      <c r="C127" s="302"/>
      <c r="D127" s="281"/>
      <c r="E127" s="281"/>
      <c r="F127" s="281"/>
      <c r="G127" s="281"/>
      <c r="H127" s="281"/>
      <c r="I127" s="281"/>
      <c r="J127" s="281"/>
      <c r="K127" s="281"/>
      <c r="L127" s="281"/>
      <c r="M127" s="281"/>
    </row>
    <row r="128" spans="1:16" ht="28">
      <c r="A128" s="83" t="s">
        <v>588</v>
      </c>
      <c r="B128" s="65" t="s">
        <v>17</v>
      </c>
      <c r="C128" s="65" t="s">
        <v>50</v>
      </c>
      <c r="D128" s="65">
        <v>2009</v>
      </c>
      <c r="E128" s="65">
        <v>2010</v>
      </c>
      <c r="F128" s="65">
        <v>2011</v>
      </c>
      <c r="G128" s="65">
        <v>2012</v>
      </c>
      <c r="H128" s="65">
        <v>2013</v>
      </c>
      <c r="I128" s="65">
        <v>2014</v>
      </c>
      <c r="J128" s="65">
        <v>2015</v>
      </c>
      <c r="K128" s="65">
        <v>2016</v>
      </c>
      <c r="L128" s="65">
        <v>2017</v>
      </c>
      <c r="M128" s="65">
        <v>2018</v>
      </c>
      <c r="N128" s="175" t="s">
        <v>110</v>
      </c>
      <c r="O128" s="175" t="s">
        <v>51</v>
      </c>
      <c r="P128" s="175" t="s">
        <v>339</v>
      </c>
    </row>
    <row r="129" spans="1:16">
      <c r="A129" s="288" t="s">
        <v>205</v>
      </c>
      <c r="B129" s="136" t="s">
        <v>4</v>
      </c>
      <c r="C129" s="19"/>
      <c r="D129" s="295" t="s">
        <v>337</v>
      </c>
      <c r="E129" s="295"/>
      <c r="F129" s="295"/>
      <c r="G129" s="295"/>
      <c r="H129" s="295"/>
      <c r="I129" s="295"/>
      <c r="J129" s="295"/>
      <c r="K129" s="295"/>
      <c r="L129" s="295"/>
      <c r="M129" s="295"/>
      <c r="N129" s="135"/>
      <c r="O129" s="135"/>
      <c r="P129" s="137"/>
    </row>
    <row r="130" spans="1:16">
      <c r="A130" s="288"/>
      <c r="B130" s="137" t="s">
        <v>5</v>
      </c>
      <c r="C130" s="19"/>
      <c r="D130" s="295"/>
      <c r="E130" s="295"/>
      <c r="F130" s="295"/>
      <c r="G130" s="295"/>
      <c r="H130" s="295"/>
      <c r="I130" s="295"/>
      <c r="J130" s="295"/>
      <c r="K130" s="295"/>
      <c r="L130" s="295"/>
      <c r="M130" s="295"/>
      <c r="N130" s="135"/>
      <c r="O130" s="135"/>
      <c r="P130" s="137"/>
    </row>
    <row r="131" spans="1:16" ht="15" customHeight="1">
      <c r="A131" s="288"/>
      <c r="B131" s="137" t="s">
        <v>36</v>
      </c>
      <c r="C131" s="19"/>
      <c r="D131" s="295"/>
      <c r="E131" s="295"/>
      <c r="F131" s="295"/>
      <c r="G131" s="295"/>
      <c r="H131" s="295"/>
      <c r="I131" s="295"/>
      <c r="J131" s="295"/>
      <c r="K131" s="295"/>
      <c r="L131" s="295"/>
      <c r="M131" s="295"/>
      <c r="N131" s="135"/>
      <c r="O131" s="135"/>
      <c r="P131" s="137"/>
    </row>
    <row r="132" spans="1:16" ht="15" customHeight="1">
      <c r="A132" s="288"/>
      <c r="B132" s="137" t="s">
        <v>18</v>
      </c>
      <c r="C132" s="19"/>
      <c r="D132" s="295"/>
      <c r="E132" s="295"/>
      <c r="F132" s="295"/>
      <c r="G132" s="295"/>
      <c r="H132" s="295"/>
      <c r="I132" s="295"/>
      <c r="J132" s="295"/>
      <c r="K132" s="295"/>
      <c r="L132" s="295"/>
      <c r="M132" s="295"/>
      <c r="N132" s="135"/>
      <c r="O132" s="135"/>
      <c r="P132" s="137"/>
    </row>
    <row r="133" spans="1:16" ht="28">
      <c r="A133" s="288"/>
      <c r="B133" s="137" t="s">
        <v>19</v>
      </c>
      <c r="C133" s="19"/>
      <c r="D133" s="295"/>
      <c r="E133" s="295"/>
      <c r="F133" s="295"/>
      <c r="G133" s="295"/>
      <c r="H133" s="295"/>
      <c r="I133" s="295"/>
      <c r="J133" s="295"/>
      <c r="K133" s="295"/>
      <c r="L133" s="295"/>
      <c r="M133" s="295"/>
      <c r="N133" s="135"/>
      <c r="O133" s="135"/>
      <c r="P133" s="137"/>
    </row>
    <row r="134" spans="1:16">
      <c r="A134" s="288" t="s">
        <v>206</v>
      </c>
      <c r="B134" s="137" t="s">
        <v>4</v>
      </c>
      <c r="C134" s="19"/>
      <c r="D134" s="295"/>
      <c r="E134" s="295"/>
      <c r="F134" s="295"/>
      <c r="G134" s="295"/>
      <c r="H134" s="295"/>
      <c r="I134" s="295"/>
      <c r="J134" s="295"/>
      <c r="K134" s="295"/>
      <c r="L134" s="295"/>
      <c r="M134" s="295"/>
      <c r="N134" s="135"/>
      <c r="O134" s="135"/>
      <c r="P134" s="137"/>
    </row>
    <row r="135" spans="1:16" ht="15" customHeight="1">
      <c r="A135" s="288"/>
      <c r="B135" s="137" t="s">
        <v>5</v>
      </c>
      <c r="C135" s="19"/>
      <c r="D135" s="295"/>
      <c r="E135" s="295"/>
      <c r="F135" s="295"/>
      <c r="G135" s="295"/>
      <c r="H135" s="295"/>
      <c r="I135" s="295"/>
      <c r="J135" s="295"/>
      <c r="K135" s="295"/>
      <c r="L135" s="295"/>
      <c r="M135" s="295"/>
      <c r="N135" s="135"/>
      <c r="O135" s="135"/>
      <c r="P135" s="137"/>
    </row>
    <row r="136" spans="1:16" ht="15" customHeight="1">
      <c r="A136" s="288"/>
      <c r="B136" s="137" t="s">
        <v>36</v>
      </c>
      <c r="C136" s="19"/>
      <c r="D136" s="295"/>
      <c r="E136" s="295"/>
      <c r="F136" s="295"/>
      <c r="G136" s="295"/>
      <c r="H136" s="295"/>
      <c r="I136" s="295"/>
      <c r="J136" s="295"/>
      <c r="K136" s="295"/>
      <c r="L136" s="295"/>
      <c r="M136" s="295"/>
      <c r="N136" s="135"/>
      <c r="O136" s="135"/>
      <c r="P136" s="137"/>
    </row>
    <row r="137" spans="1:16" ht="15" customHeight="1">
      <c r="A137" s="288"/>
      <c r="B137" s="137" t="s">
        <v>18</v>
      </c>
      <c r="C137" s="19"/>
      <c r="D137" s="295"/>
      <c r="E137" s="295"/>
      <c r="F137" s="295"/>
      <c r="G137" s="295"/>
      <c r="H137" s="295"/>
      <c r="I137" s="295"/>
      <c r="J137" s="295"/>
      <c r="K137" s="295"/>
      <c r="L137" s="295"/>
      <c r="M137" s="295"/>
      <c r="N137" s="135"/>
      <c r="O137" s="135"/>
      <c r="P137" s="137"/>
    </row>
    <row r="138" spans="1:16" ht="28">
      <c r="A138" s="288"/>
      <c r="B138" s="137" t="s">
        <v>19</v>
      </c>
      <c r="C138" s="19"/>
      <c r="D138" s="295"/>
      <c r="E138" s="295"/>
      <c r="F138" s="295"/>
      <c r="G138" s="295"/>
      <c r="H138" s="295"/>
      <c r="I138" s="295"/>
      <c r="J138" s="295"/>
      <c r="K138" s="295"/>
      <c r="L138" s="295"/>
      <c r="M138" s="295"/>
      <c r="N138" s="135"/>
      <c r="O138" s="135"/>
      <c r="P138" s="137"/>
    </row>
    <row r="139" spans="1:16">
      <c r="A139" s="288" t="s">
        <v>214</v>
      </c>
      <c r="B139" s="288"/>
      <c r="C139" s="19"/>
      <c r="D139" s="295"/>
      <c r="E139" s="295"/>
      <c r="F139" s="295"/>
      <c r="G139" s="295"/>
      <c r="H139" s="295"/>
      <c r="I139" s="295"/>
      <c r="J139" s="295"/>
      <c r="K139" s="295"/>
      <c r="L139" s="295"/>
      <c r="M139" s="295"/>
      <c r="N139" s="135"/>
      <c r="O139" s="135"/>
      <c r="P139" s="137"/>
    </row>
    <row r="140" spans="1:16" ht="15" customHeight="1">
      <c r="A140" s="288" t="s">
        <v>215</v>
      </c>
      <c r="B140" s="288"/>
      <c r="C140" s="19"/>
      <c r="D140" s="295"/>
      <c r="E140" s="295"/>
      <c r="F140" s="295"/>
      <c r="G140" s="295"/>
      <c r="H140" s="295"/>
      <c r="I140" s="295"/>
      <c r="J140" s="295"/>
      <c r="K140" s="295"/>
      <c r="L140" s="295"/>
      <c r="M140" s="295"/>
      <c r="N140" s="135"/>
      <c r="O140" s="135"/>
      <c r="P140" s="137"/>
    </row>
    <row r="141" spans="1:16" ht="42">
      <c r="A141" s="288" t="s">
        <v>207</v>
      </c>
      <c r="B141" s="136" t="s">
        <v>4</v>
      </c>
      <c r="C141" s="19"/>
      <c r="D141" s="197">
        <v>27851.93</v>
      </c>
      <c r="E141" s="197">
        <v>28265.024000000001</v>
      </c>
      <c r="F141" s="197">
        <v>94702.07180000002</v>
      </c>
      <c r="G141" s="197">
        <v>81752.411900000006</v>
      </c>
      <c r="H141" s="197">
        <v>89256.6636</v>
      </c>
      <c r="I141" s="197">
        <v>91802.10631605942</v>
      </c>
      <c r="J141" s="197">
        <v>88936.834037225417</v>
      </c>
      <c r="K141" s="197">
        <v>79184.857250000001</v>
      </c>
      <c r="L141" s="197">
        <v>74896.779539222262</v>
      </c>
      <c r="M141" s="197">
        <v>61741.491888900455</v>
      </c>
      <c r="N141" s="135"/>
      <c r="O141" s="176" t="s">
        <v>6</v>
      </c>
      <c r="P141" s="137" t="s">
        <v>570</v>
      </c>
    </row>
    <row r="142" spans="1:16" ht="42">
      <c r="A142" s="288"/>
      <c r="B142" s="137" t="s">
        <v>5</v>
      </c>
      <c r="C142" s="19"/>
      <c r="D142" s="197">
        <f>'[1]Forest_data by_ownership'!D18+'[1]Forest_data by_ownership'!D24</f>
        <v>105</v>
      </c>
      <c r="E142" s="197">
        <f>'[1]Forest_data by_ownership'!E18+'[1]Forest_data by_ownership'!E24</f>
        <v>29</v>
      </c>
      <c r="F142" s="197">
        <f>'[1]Forest_data by_ownership'!F18+'[1]Forest_data by_ownership'!F24</f>
        <v>853</v>
      </c>
      <c r="G142" s="197">
        <f>'[1]Forest_data by_ownership'!G18+'[1]Forest_data by_ownership'!G24</f>
        <v>556</v>
      </c>
      <c r="H142" s="197">
        <f>'[1]Forest_data by_ownership'!H18+'[1]Forest_data by_ownership'!H24</f>
        <v>1386</v>
      </c>
      <c r="I142" s="197">
        <f>'[1]Forest_data by_ownership'!I18+'[1]Forest_data by_ownership'!I24</f>
        <v>171</v>
      </c>
      <c r="J142" s="197">
        <f>'[1]Forest_data by_ownership'!J18+'[1]Forest_data by_ownership'!J24</f>
        <v>115</v>
      </c>
      <c r="K142" s="197">
        <f>'[1]Forest_data by_ownership'!K18+'[1]Forest_data by_ownership'!K24</f>
        <v>232</v>
      </c>
      <c r="L142" s="197">
        <f>'[1]Forest_data by_ownership'!L18+'[1]Forest_data by_ownership'!L24</f>
        <v>183</v>
      </c>
      <c r="M142" s="197">
        <f>'[1]Forest_data by_ownership'!M18+'[1]Forest_data by_ownership'!M24</f>
        <v>161</v>
      </c>
      <c r="N142" s="135"/>
      <c r="O142" s="73" t="s">
        <v>6</v>
      </c>
      <c r="P142" s="137" t="s">
        <v>512</v>
      </c>
    </row>
    <row r="143" spans="1:16" ht="14.5" customHeight="1">
      <c r="A143" s="288"/>
      <c r="B143" s="137" t="s">
        <v>36</v>
      </c>
      <c r="C143" s="19"/>
      <c r="D143" s="295" t="s">
        <v>337</v>
      </c>
      <c r="E143" s="295"/>
      <c r="F143" s="295"/>
      <c r="G143" s="295"/>
      <c r="H143" s="295"/>
      <c r="I143" s="295"/>
      <c r="J143" s="295"/>
      <c r="K143" s="295"/>
      <c r="L143" s="295"/>
      <c r="M143" s="295"/>
      <c r="N143" s="135"/>
      <c r="O143" s="135"/>
      <c r="P143" s="137"/>
    </row>
    <row r="144" spans="1:16">
      <c r="A144" s="288"/>
      <c r="B144" s="137" t="s">
        <v>18</v>
      </c>
      <c r="C144" s="19"/>
      <c r="D144" s="295"/>
      <c r="E144" s="295"/>
      <c r="F144" s="295"/>
      <c r="G144" s="295"/>
      <c r="H144" s="295"/>
      <c r="I144" s="295"/>
      <c r="J144" s="295"/>
      <c r="K144" s="295"/>
      <c r="L144" s="295"/>
      <c r="M144" s="295"/>
      <c r="N144" s="135"/>
      <c r="O144" s="135"/>
      <c r="P144" s="137"/>
    </row>
    <row r="145" spans="1:16" ht="28">
      <c r="A145" s="288"/>
      <c r="B145" s="137" t="s">
        <v>19</v>
      </c>
      <c r="C145" s="19"/>
      <c r="D145" s="295"/>
      <c r="E145" s="295"/>
      <c r="F145" s="295"/>
      <c r="G145" s="295"/>
      <c r="H145" s="295"/>
      <c r="I145" s="295"/>
      <c r="J145" s="295"/>
      <c r="K145" s="295"/>
      <c r="L145" s="295"/>
      <c r="M145" s="295"/>
      <c r="N145" s="135"/>
      <c r="O145" s="135"/>
      <c r="P145" s="137"/>
    </row>
    <row r="146" spans="1:16">
      <c r="A146" s="288" t="s">
        <v>208</v>
      </c>
      <c r="B146" s="137" t="s">
        <v>4</v>
      </c>
      <c r="C146" s="19"/>
      <c r="D146" s="295"/>
      <c r="E146" s="295"/>
      <c r="F146" s="295"/>
      <c r="G146" s="295"/>
      <c r="H146" s="295"/>
      <c r="I146" s="295"/>
      <c r="J146" s="295"/>
      <c r="K146" s="295"/>
      <c r="L146" s="295"/>
      <c r="M146" s="295"/>
      <c r="N146" s="135"/>
      <c r="O146" s="135"/>
      <c r="P146" s="137"/>
    </row>
    <row r="147" spans="1:16" ht="42">
      <c r="A147" s="288"/>
      <c r="B147" s="137" t="s">
        <v>5</v>
      </c>
      <c r="C147" s="19"/>
      <c r="D147" s="197">
        <f>'[1]Forest_data by_ownership'!D21+'[1]Forest_data by_ownership'!D27</f>
        <v>7297</v>
      </c>
      <c r="E147" s="197">
        <f>'[1]Forest_data by_ownership'!E21+'[1]Forest_data by_ownership'!E27</f>
        <v>8303</v>
      </c>
      <c r="F147" s="197">
        <f>'[1]Forest_data by_ownership'!F21+'[1]Forest_data by_ownership'!F27</f>
        <v>8037</v>
      </c>
      <c r="G147" s="197">
        <f>'[1]Forest_data by_ownership'!G21+'[1]Forest_data by_ownership'!G27</f>
        <v>8697</v>
      </c>
      <c r="H147" s="197">
        <f>'[1]Forest_data by_ownership'!H21+'[1]Forest_data by_ownership'!H27</f>
        <v>7604</v>
      </c>
      <c r="I147" s="197">
        <f>'[1]Forest_data by_ownership'!I21+'[1]Forest_data by_ownership'!I27</f>
        <v>7061</v>
      </c>
      <c r="J147" s="197">
        <f>'[1]Forest_data by_ownership'!J21+'[1]Forest_data by_ownership'!J27</f>
        <v>5161</v>
      </c>
      <c r="K147" s="197">
        <f>'[1]Forest_data by_ownership'!K21+'[1]Forest_data by_ownership'!K27</f>
        <v>4546</v>
      </c>
      <c r="L147" s="197">
        <f>'[1]Forest_data by_ownership'!L21+'[1]Forest_data by_ownership'!L27</f>
        <v>1848</v>
      </c>
      <c r="M147" s="197">
        <f>'[1]Forest_data by_ownership'!M21+'[1]Forest_data by_ownership'!M27</f>
        <v>4141</v>
      </c>
      <c r="N147" s="135"/>
      <c r="O147" s="73" t="s">
        <v>6</v>
      </c>
      <c r="P147" s="137" t="s">
        <v>512</v>
      </c>
    </row>
    <row r="148" spans="1:16">
      <c r="A148" s="288"/>
      <c r="B148" s="137" t="s">
        <v>36</v>
      </c>
      <c r="C148" s="19"/>
      <c r="D148" s="295" t="s">
        <v>337</v>
      </c>
      <c r="E148" s="295"/>
      <c r="F148" s="295"/>
      <c r="G148" s="295"/>
      <c r="H148" s="295"/>
      <c r="I148" s="295"/>
      <c r="J148" s="295"/>
      <c r="K148" s="295"/>
      <c r="L148" s="295"/>
      <c r="M148" s="295"/>
      <c r="N148" s="135"/>
      <c r="O148" s="135"/>
      <c r="P148" s="137"/>
    </row>
    <row r="149" spans="1:16">
      <c r="A149" s="288"/>
      <c r="B149" s="137" t="s">
        <v>18</v>
      </c>
      <c r="C149" s="19"/>
      <c r="D149" s="295"/>
      <c r="E149" s="295"/>
      <c r="F149" s="295"/>
      <c r="G149" s="295"/>
      <c r="H149" s="295"/>
      <c r="I149" s="295"/>
      <c r="J149" s="295"/>
      <c r="K149" s="295"/>
      <c r="L149" s="295"/>
      <c r="M149" s="295"/>
      <c r="N149" s="135"/>
      <c r="O149" s="135"/>
      <c r="P149" s="137"/>
    </row>
    <row r="150" spans="1:16" ht="28">
      <c r="A150" s="288"/>
      <c r="B150" s="137" t="s">
        <v>19</v>
      </c>
      <c r="C150" s="19"/>
      <c r="D150" s="295"/>
      <c r="E150" s="295"/>
      <c r="F150" s="295"/>
      <c r="G150" s="295"/>
      <c r="H150" s="295"/>
      <c r="I150" s="295"/>
      <c r="J150" s="295"/>
      <c r="K150" s="295"/>
      <c r="L150" s="295"/>
      <c r="M150" s="295"/>
      <c r="N150" s="135"/>
      <c r="O150" s="135"/>
      <c r="P150" s="137"/>
    </row>
    <row r="151" spans="1:16" ht="22.5" customHeight="1">
      <c r="A151" s="288" t="s">
        <v>216</v>
      </c>
      <c r="B151" s="288"/>
      <c r="C151" s="19"/>
      <c r="D151" s="295"/>
      <c r="E151" s="295"/>
      <c r="F151" s="295"/>
      <c r="G151" s="295"/>
      <c r="H151" s="295"/>
      <c r="I151" s="295"/>
      <c r="J151" s="295"/>
      <c r="K151" s="295"/>
      <c r="L151" s="295"/>
      <c r="M151" s="295"/>
      <c r="N151" s="135"/>
      <c r="O151" s="135"/>
      <c r="P151" s="353" t="s">
        <v>513</v>
      </c>
    </row>
    <row r="152" spans="1:16" ht="23.5" customHeight="1">
      <c r="A152" s="288" t="s">
        <v>217</v>
      </c>
      <c r="B152" s="288"/>
      <c r="C152" s="19"/>
      <c r="D152" s="295"/>
      <c r="E152" s="295"/>
      <c r="F152" s="295"/>
      <c r="G152" s="295"/>
      <c r="H152" s="295"/>
      <c r="I152" s="295"/>
      <c r="J152" s="295"/>
      <c r="K152" s="295"/>
      <c r="L152" s="295"/>
      <c r="M152" s="295"/>
      <c r="N152" s="135"/>
      <c r="O152" s="135"/>
      <c r="P152" s="353"/>
    </row>
  </sheetData>
  <mergeCells count="98">
    <mergeCell ref="A1:M1"/>
    <mergeCell ref="A7:A10"/>
    <mergeCell ref="B7:B9"/>
    <mergeCell ref="G7:G9"/>
    <mergeCell ref="L7:L9"/>
    <mergeCell ref="M7:M9"/>
    <mergeCell ref="D4:M5"/>
    <mergeCell ref="A3:C3"/>
    <mergeCell ref="A4:C4"/>
    <mergeCell ref="A5:C5"/>
    <mergeCell ref="A20:A23"/>
    <mergeCell ref="B20:B23"/>
    <mergeCell ref="D20:M23"/>
    <mergeCell ref="D26:M27"/>
    <mergeCell ref="D25:M25"/>
    <mergeCell ref="A29:A33"/>
    <mergeCell ref="B29:B33"/>
    <mergeCell ref="A34:A39"/>
    <mergeCell ref="B34:B39"/>
    <mergeCell ref="A41:C41"/>
    <mergeCell ref="A43:C43"/>
    <mergeCell ref="A42:C42"/>
    <mergeCell ref="A48:C48"/>
    <mergeCell ref="A49:C49"/>
    <mergeCell ref="A50:C50"/>
    <mergeCell ref="A52:A54"/>
    <mergeCell ref="B52:B54"/>
    <mergeCell ref="A55:A56"/>
    <mergeCell ref="B55:B56"/>
    <mergeCell ref="A57:A60"/>
    <mergeCell ref="B57:B60"/>
    <mergeCell ref="A78:A80"/>
    <mergeCell ref="A74:C74"/>
    <mergeCell ref="A75:C75"/>
    <mergeCell ref="A76:C76"/>
    <mergeCell ref="A61:A63"/>
    <mergeCell ref="A69:A72"/>
    <mergeCell ref="B69:B71"/>
    <mergeCell ref="A65:C65"/>
    <mergeCell ref="A66:C66"/>
    <mergeCell ref="A67:C67"/>
    <mergeCell ref="A146:A150"/>
    <mergeCell ref="A151:B151"/>
    <mergeCell ref="P151:P152"/>
    <mergeCell ref="A152:B152"/>
    <mergeCell ref="A129:A133"/>
    <mergeCell ref="D129:M140"/>
    <mergeCell ref="A134:A138"/>
    <mergeCell ref="A139:B139"/>
    <mergeCell ref="A140:B140"/>
    <mergeCell ref="D143:M146"/>
    <mergeCell ref="D148:M152"/>
    <mergeCell ref="D29:M39"/>
    <mergeCell ref="A27:C27"/>
    <mergeCell ref="A26:C26"/>
    <mergeCell ref="A25:C25"/>
    <mergeCell ref="A141:A145"/>
    <mergeCell ref="A118:A122"/>
    <mergeCell ref="A124:B124"/>
    <mergeCell ref="D125:M125"/>
    <mergeCell ref="B94:B101"/>
    <mergeCell ref="A103:A111"/>
    <mergeCell ref="D83:M84"/>
    <mergeCell ref="B86:B93"/>
    <mergeCell ref="A83:C83"/>
    <mergeCell ref="A84:C84"/>
    <mergeCell ref="D78:M80"/>
    <mergeCell ref="A82:C82"/>
    <mergeCell ref="A17:C17"/>
    <mergeCell ref="D3:M3"/>
    <mergeCell ref="A11:A12"/>
    <mergeCell ref="B13:B14"/>
    <mergeCell ref="D17:M18"/>
    <mergeCell ref="D7:F14"/>
    <mergeCell ref="H7:K14"/>
    <mergeCell ref="M13:M14"/>
    <mergeCell ref="A16:C16"/>
    <mergeCell ref="D16:M16"/>
    <mergeCell ref="A18:C18"/>
    <mergeCell ref="P112:P116"/>
    <mergeCell ref="A112:A116"/>
    <mergeCell ref="D126:M127"/>
    <mergeCell ref="A126:C126"/>
    <mergeCell ref="A127:C127"/>
    <mergeCell ref="A125:C125"/>
    <mergeCell ref="D41:M41"/>
    <mergeCell ref="D48:M48"/>
    <mergeCell ref="D65:M65"/>
    <mergeCell ref="D74:M74"/>
    <mergeCell ref="D86:M102"/>
    <mergeCell ref="D69:M72"/>
    <mergeCell ref="D82:M82"/>
    <mergeCell ref="D75:M76"/>
    <mergeCell ref="D66:M67"/>
    <mergeCell ref="D52:M63"/>
    <mergeCell ref="D42:M43"/>
    <mergeCell ref="D49:M50"/>
    <mergeCell ref="D45:M46"/>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24</vt:i4>
      </vt:variant>
    </vt:vector>
  </HeadingPairs>
  <TitlesOfParts>
    <vt:vector size="38" baseType="lpstr">
      <vt:lpstr>Cover Sheet</vt:lpstr>
      <vt:lpstr>History of changes</vt:lpstr>
      <vt:lpstr>readme</vt:lpstr>
      <vt:lpstr>Forest_data_by_Ownership_CSR1</vt:lpstr>
      <vt:lpstr>Forest_data_by_Ownership_CSR2</vt:lpstr>
      <vt:lpstr>Forest_data_by_Ownership_CSR3</vt:lpstr>
      <vt:lpstr>Forest_data_by_Ownership_CSR4</vt:lpstr>
      <vt:lpstr>1_template_stats_data_CSR1</vt:lpstr>
      <vt:lpstr>1_template_stats_data_CSR2</vt:lpstr>
      <vt:lpstr>1_template_stats_data_CSR3 </vt:lpstr>
      <vt:lpstr>1_template_stats_data_CSR4</vt:lpstr>
      <vt:lpstr>Wood_industry_maps_CSR4</vt:lpstr>
      <vt:lpstr>Data_availability_reliability</vt:lpstr>
      <vt:lpstr>Gaps identified</vt:lpstr>
      <vt:lpstr>Data_availability_reliability!_CTVL001034a5d0d370f4e769f5d86a3c70a33b6</vt:lpstr>
      <vt:lpstr>Data_availability_reliability!_CTVL0011a817c706a6e4afeaa7d7f91a207ffda</vt:lpstr>
      <vt:lpstr>Data_availability_reliability!_CTVL0011e71b713852a49bc8cfcb7c82cf21849</vt:lpstr>
      <vt:lpstr>Data_availability_reliability!_CTVL001230767d100fd43a8b1272ce90125c851</vt:lpstr>
      <vt:lpstr>Data_availability_reliability!_CTVL00123538d4d94904d3b9068d0444f09f888</vt:lpstr>
      <vt:lpstr>Data_availability_reliability!_CTVL00125af028677bd4a9eb6fbfc2ec7caef21</vt:lpstr>
      <vt:lpstr>Data_availability_reliability!_CTVL0012dce0b2bf686404a83557b72b3039b70</vt:lpstr>
      <vt:lpstr>Data_availability_reliability!_CTVL0012e1496e3ac894b9a8003bb1d7592a699</vt:lpstr>
      <vt:lpstr>Data_availability_reliability!_CTVL0012f60f720ead2405188ec7f523c0e4a83</vt:lpstr>
      <vt:lpstr>Data_availability_reliability!_CTVL001507f638217c344cead6a48f78fdecb40</vt:lpstr>
      <vt:lpstr>Data_availability_reliability!_CTVL001596ac7e606f0416c8e28c7ad80a2d9b3</vt:lpstr>
      <vt:lpstr>Data_availability_reliability!_CTVL0016c89b5887ff64faaacb9f54608b7f967</vt:lpstr>
      <vt:lpstr>Data_availability_reliability!_CTVL001711a38c16ed54531a310f6b9cb03b32e</vt:lpstr>
      <vt:lpstr>Data_availability_reliability!_CTVL00176f2625a5fce424da37462555d0d1898</vt:lpstr>
      <vt:lpstr>Data_availability_reliability!_CTVL001892b4bc99a574489911fe128793bbac7</vt:lpstr>
      <vt:lpstr>Data_availability_reliability!_CTVL001ab3c8c3247254a7da6d01a9d3eba23f4</vt:lpstr>
      <vt:lpstr>Data_availability_reliability!_CTVL001b3b13315a3ed47589c8616de2df98c88</vt:lpstr>
      <vt:lpstr>Data_availability_reliability!_CTVL001bfa51cce299f45dabfd622766980e5e5</vt:lpstr>
      <vt:lpstr>Data_availability_reliability!_CTVL001c266aff8cbaa42d6b159070273546814</vt:lpstr>
      <vt:lpstr>Data_availability_reliability!_CTVL001ce328002b1394e5e8a940678e9aad912</vt:lpstr>
      <vt:lpstr>Data_availability_reliability!_CTVL001d69e61cd4c2d4f7ba9fecb216b0806f3</vt:lpstr>
      <vt:lpstr>Data_availability_reliability!_CTVL001e7a63dc0a9b24ea6a1c0c830e080df32</vt:lpstr>
      <vt:lpstr>Data_availability_reliability!_CTVL001e9a6722265ae4bdb814884a4b6e78964</vt:lpstr>
      <vt:lpstr>Data_availability_reliability!_CTVL001f04cfd2bc4df4b98b31baed009283f23</vt:lpstr>
    </vt:vector>
  </TitlesOfParts>
  <Company>Technische Hochschule Rosenheim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Auer, Veronika</dc:creator>
  <cp:lastModifiedBy>Brunsmeier, Martin</cp:lastModifiedBy>
  <cp:lastPrinted>2021-12-09T13:23:56Z</cp:lastPrinted>
  <dcterms:created xsi:type="dcterms:W3CDTF">2021-08-09T15:50:37Z</dcterms:created>
  <dcterms:modified xsi:type="dcterms:W3CDTF">2021-12-22T15:39:32Z</dcterms:modified>
</cp:coreProperties>
</file>