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brma999\Desktop\"/>
    </mc:Choice>
  </mc:AlternateContent>
  <xr:revisionPtr revIDLastSave="0" documentId="13_ncr:1_{EBB5A681-C45A-46AA-AC2B-F1A173B4B446}" xr6:coauthVersionLast="45" xr6:coauthVersionMax="45" xr10:uidLastSave="{00000000-0000-0000-0000-000000000000}"/>
  <bookViews>
    <workbookView xWindow="-110" yWindow="-110" windowWidth="19420" windowHeight="10420" tabRatio="884" activeTab="3" xr2:uid="{00000000-000D-0000-FFFF-FFFF00000000}"/>
  </bookViews>
  <sheets>
    <sheet name="Cover Sheet" sheetId="25" r:id="rId1"/>
    <sheet name="History of changes" sheetId="23" r:id="rId2"/>
    <sheet name="readme" sheetId="8" r:id="rId3"/>
    <sheet name="Forest_data_by_Ownership_CSR1" sheetId="11" r:id="rId4"/>
    <sheet name="Forest_data_by_Ownership_CSR2" sheetId="14" r:id="rId5"/>
    <sheet name="Forest_data_by_Ownership_CSR3" sheetId="6" r:id="rId6"/>
    <sheet name="Forest_data_by_Ownership_CSR4" sheetId="12" r:id="rId7"/>
    <sheet name="1_template_stats_data_CSR1" sheetId="10" r:id="rId8"/>
    <sheet name="1_template_stats_data_CSR2" sheetId="15" r:id="rId9"/>
    <sheet name="1_template_stats_data_CSR3 " sheetId="5" r:id="rId10"/>
    <sheet name="1_template_stats_data_CSR4" sheetId="16" r:id="rId11"/>
    <sheet name="Wood_industry_maps_CSR4" sheetId="22" r:id="rId12"/>
    <sheet name="Data_availability_reliability" sheetId="13" r:id="rId13"/>
    <sheet name="Gaps identified" sheetId="7" state="hidden" r:id="rId14"/>
  </sheets>
  <externalReferences>
    <externalReference r:id="rId15"/>
    <externalReference r:id="rId16"/>
  </externalReferences>
  <definedNames>
    <definedName name="_CTVL001034a5d0d370f4e769f5d86a3c70a33b6" localSheetId="12">Data_availability_reliability!$B$31</definedName>
    <definedName name="_CTVL0011a817c706a6e4afeaa7d7f91a207ffda" localSheetId="12">Data_availability_reliability!$B$33</definedName>
    <definedName name="_CTVL0011e71b713852a49bc8cfcb7c82cf21849" localSheetId="12">Data_availability_reliability!$B$36</definedName>
    <definedName name="_CTVL001230767d100fd43a8b1272ce90125c851" localSheetId="12">Data_availability_reliability!$B$39</definedName>
    <definedName name="_CTVL00123538d4d94904d3b9068d0444f09f888" localSheetId="12">Data_availability_reliability!$B$50</definedName>
    <definedName name="_CTVL00125af028677bd4a9eb6fbfc2ec7caef21" localSheetId="12">Data_availability_reliability!$B$28</definedName>
    <definedName name="_CTVL0012dce0b2bf686404a83557b72b3039b70" localSheetId="12">Data_availability_reliability!$B$49</definedName>
    <definedName name="_CTVL0012e1496e3ac894b9a8003bb1d7592a699" localSheetId="12">Data_availability_reliability!$B$46</definedName>
    <definedName name="_CTVL0012f60f720ead2405188ec7f523c0e4a83" localSheetId="12">Data_availability_reliability!$B$43</definedName>
    <definedName name="_CTVL0013aaa43f5b54549278346e97f32c93393" localSheetId="12">Data_availability_reliability!#REF!</definedName>
    <definedName name="_CTVL001507f638217c344cead6a48f78fdecb40" localSheetId="12">Data_availability_reliability!$B$41</definedName>
    <definedName name="_CTVL001596ac7e606f0416c8e28c7ad80a2d9b3" localSheetId="12">Data_availability_reliability!$B$42</definedName>
    <definedName name="_CTVL0016c89b5887ff64faaacb9f54608b7f967" localSheetId="12">Data_availability_reliability!$B$30</definedName>
    <definedName name="_CTVL001711a38c16ed54531a310f6b9cb03b32e" localSheetId="12">Data_availability_reliability!$B$44</definedName>
    <definedName name="_CTVL00176f2625a5fce424da37462555d0d1898" localSheetId="12">Data_availability_reliability!$B$38</definedName>
    <definedName name="_CTVL001892b4bc99a574489911fe128793bbac7" localSheetId="12">Data_availability_reliability!$B$47</definedName>
    <definedName name="_CTVL001ab3c8c3247254a7da6d01a9d3eba23f4" localSheetId="12">Data_availability_reliability!$B$34</definedName>
    <definedName name="_CTVL001b3b13315a3ed47589c8616de2df98c88" localSheetId="12">Data_availability_reliability!$B$40</definedName>
    <definedName name="_CTVL001bfa51cce299f45dabfd622766980e5e5" localSheetId="12">Data_availability_reliability!$B$29</definedName>
    <definedName name="_CTVL001c266aff8cbaa42d6b159070273546814" localSheetId="12">Data_availability_reliability!$B$37</definedName>
    <definedName name="_CTVL001ce328002b1394e5e8a940678e9aad912" localSheetId="12">Data_availability_reliability!$B$27</definedName>
    <definedName name="_CTVL001d69e61cd4c2d4f7ba9fecb216b0806f3" localSheetId="12">Data_availability_reliability!$B$32</definedName>
    <definedName name="_CTVL001e7a63dc0a9b24ea6a1c0c830e080df32" localSheetId="12">Data_availability_reliability!$B$48</definedName>
    <definedName name="_CTVL001e9a6722265ae4bdb814884a4b6e78964" localSheetId="12">Data_availability_reliability!$B$35</definedName>
    <definedName name="_CTVL001f04cfd2bc4df4b98b31baed009283f23" localSheetId="12">Data_availability_reliability!$B$45</definedName>
    <definedName name="_CTVL001fd0b4bea9f614fc7b2e866dfc37277a6" localSheetId="12">Data_availability_reliability!#REF!</definedName>
    <definedName name="Structure_and_all_languages" localSheetId="0">#REF!</definedName>
    <definedName name="Structure_and_all_languag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6" l="1"/>
  <c r="K26" i="6"/>
  <c r="J26" i="6"/>
  <c r="L25" i="6"/>
  <c r="K25" i="6"/>
  <c r="J25" i="6"/>
  <c r="L24" i="6"/>
  <c r="K24" i="6"/>
  <c r="J24" i="6"/>
  <c r="L23" i="6"/>
  <c r="K23" i="6"/>
  <c r="J23" i="6"/>
  <c r="L22" i="6"/>
  <c r="K22" i="6"/>
  <c r="J22" i="6"/>
  <c r="L10" i="6"/>
  <c r="K10" i="6"/>
  <c r="J10" i="6"/>
  <c r="I10" i="6"/>
  <c r="G10" i="6"/>
  <c r="F10" i="6"/>
  <c r="D10" i="6"/>
  <c r="M6" i="6"/>
  <c r="L6" i="6"/>
  <c r="K6" i="6"/>
  <c r="J6" i="6"/>
  <c r="I6" i="6"/>
  <c r="H6" i="6"/>
  <c r="G6" i="6"/>
  <c r="F6" i="6"/>
  <c r="E6" i="6"/>
  <c r="D6" i="6"/>
  <c r="M16" i="16" l="1"/>
  <c r="L16" i="16"/>
  <c r="K16" i="16"/>
  <c r="J16" i="16"/>
  <c r="I16" i="16"/>
  <c r="H16" i="16"/>
  <c r="G16" i="16"/>
  <c r="F16" i="16"/>
  <c r="E16" i="16"/>
  <c r="M15" i="16"/>
  <c r="L15" i="16"/>
  <c r="K15" i="16"/>
  <c r="J15" i="16"/>
  <c r="I15" i="16"/>
  <c r="H15" i="16"/>
  <c r="G15" i="16"/>
  <c r="F15" i="16"/>
  <c r="E15" i="16"/>
  <c r="M17" i="16"/>
  <c r="L17" i="16"/>
  <c r="K17" i="16"/>
  <c r="J17" i="16"/>
  <c r="I17" i="16"/>
  <c r="H17" i="16"/>
  <c r="G17" i="16"/>
  <c r="F17" i="16"/>
  <c r="E17" i="16"/>
  <c r="D17" i="16"/>
  <c r="M147" i="15" l="1"/>
  <c r="L147" i="15"/>
  <c r="K147" i="15"/>
  <c r="J147" i="15"/>
  <c r="I147" i="15"/>
  <c r="H147" i="15"/>
  <c r="G147" i="15"/>
  <c r="F147" i="15"/>
  <c r="E147" i="15"/>
  <c r="D147" i="15"/>
  <c r="M142" i="15"/>
  <c r="L142" i="15"/>
  <c r="K142" i="15"/>
  <c r="J142" i="15"/>
  <c r="I142" i="15"/>
  <c r="H142" i="15"/>
  <c r="G142" i="15"/>
  <c r="F142" i="15"/>
  <c r="E142" i="15"/>
  <c r="D142" i="15"/>
  <c r="I38" i="5" l="1"/>
  <c r="H38" i="5"/>
  <c r="G38" i="5"/>
  <c r="F38" i="5"/>
  <c r="E38" i="5"/>
  <c r="D38" i="5"/>
  <c r="I37" i="5"/>
  <c r="H37" i="5"/>
  <c r="G37" i="5"/>
  <c r="F37" i="5"/>
  <c r="E37" i="5"/>
  <c r="D3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tc={86CF5E34-CBDF-4E9B-945A-6559F50B09B9}</author>
  </authors>
  <commentList>
    <comment ref="A28" authorId="0" shapeId="0" xr:uid="{00000000-0006-0000-0D00-000001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 found information about primary energy production from biomass tonne of oil equivalent (toe) and electricity production from forestry and agriculture biomass in GWh</t>
      </text>
    </comment>
  </commentList>
</comments>
</file>

<file path=xl/sharedStrings.xml><?xml version="1.0" encoding="utf-8"?>
<sst xmlns="http://schemas.openxmlformats.org/spreadsheetml/2006/main" count="2117" uniqueCount="707">
  <si>
    <t>state-owned</t>
  </si>
  <si>
    <t>others</t>
  </si>
  <si>
    <t>softwood</t>
  </si>
  <si>
    <t>hardwood</t>
  </si>
  <si>
    <t>sawlogs/veneer logs</t>
  </si>
  <si>
    <t>pulpwood</t>
  </si>
  <si>
    <t>m³</t>
  </si>
  <si>
    <t>MDF</t>
  </si>
  <si>
    <t>t</t>
  </si>
  <si>
    <t>m²</t>
  </si>
  <si>
    <t>charcoal</t>
  </si>
  <si>
    <t>fuelwood (firewood, wood chips)</t>
  </si>
  <si>
    <t>assortment</t>
  </si>
  <si>
    <t>sawmill industry</t>
  </si>
  <si>
    <t>forests</t>
  </si>
  <si>
    <t>used references</t>
  </si>
  <si>
    <t>bark</t>
  </si>
  <si>
    <t>products</t>
  </si>
  <si>
    <t>sawnwood</t>
  </si>
  <si>
    <t>by-products (sum of sawdust, wood chips, slaps, splinter, etc.)</t>
  </si>
  <si>
    <t>further processed sawnwood</t>
  </si>
  <si>
    <t>veneer and plywood industry</t>
  </si>
  <si>
    <t>veneer sheets (rotary peeled and sliced veneer)</t>
  </si>
  <si>
    <t>plywood (rotary peeled and sliced veneer)</t>
  </si>
  <si>
    <t>Comment</t>
  </si>
  <si>
    <t>Usually reported in m³ that equals m³ (f)</t>
  </si>
  <si>
    <t>wood panel industry</t>
  </si>
  <si>
    <t>HDF</t>
  </si>
  <si>
    <t>Particleboard</t>
  </si>
  <si>
    <t>OSB</t>
  </si>
  <si>
    <t>post-consumer wood</t>
  </si>
  <si>
    <t>chemical wood pulp (including sulphate unbleached pulp, sulphite bleached pulp, sulphate bleached pulp, sulphite unbleached pulp)</t>
  </si>
  <si>
    <t>fibreboards (including hardboards)</t>
  </si>
  <si>
    <t>wood energy product industry</t>
  </si>
  <si>
    <t>pellets</t>
  </si>
  <si>
    <t>briquettes</t>
  </si>
  <si>
    <t>fuelwood</t>
  </si>
  <si>
    <t>energy industry</t>
  </si>
  <si>
    <t>power</t>
  </si>
  <si>
    <t>heat</t>
  </si>
  <si>
    <t>biofuels</t>
  </si>
  <si>
    <t>trade (import and export)</t>
  </si>
  <si>
    <t xml:space="preserve">private-owned </t>
  </si>
  <si>
    <t>processing yield (produced plywood per processed veneer log)</t>
  </si>
  <si>
    <t>secondary wood processing of sawnwood, e.g. planning, grading</t>
  </si>
  <si>
    <t>processing yield (produced veneer sheets per processed veneer log)</t>
  </si>
  <si>
    <t>kg</t>
  </si>
  <si>
    <t>pulp and biorefinery industry</t>
  </si>
  <si>
    <t>lignin</t>
  </si>
  <si>
    <t>cellulose fibres (including, micro- and nanofibrillated fibres)</t>
  </si>
  <si>
    <t>CODE</t>
  </si>
  <si>
    <t>UNIT</t>
  </si>
  <si>
    <t>16.10.11.34</t>
  </si>
  <si>
    <t>16.10.11.36</t>
  </si>
  <si>
    <t>16.10.11.38</t>
  </si>
  <si>
    <t>16.10.12.50</t>
  </si>
  <si>
    <t>Wood, sawn or chipped lengthwise, sliced or peeled, of a thickness &gt; 6 mm (excluding coniferous and tropical woods and oak blocks, strips and friezes)</t>
  </si>
  <si>
    <t>16.10.12.77</t>
  </si>
  <si>
    <t>Oak blocks, strips or friezes for parquet or wood block flooring, planed but not assembled (excluding continuously shaped)</t>
  </si>
  <si>
    <t>Railway or tramway sleepers (cross-ties) of wood, not impregnated</t>
  </si>
  <si>
    <t>16.10.13.00</t>
  </si>
  <si>
    <t>16.10.21.10</t>
  </si>
  <si>
    <t>Coniferous wood continuously shaped (including strips and friezes for parquet flooring, not assembled)</t>
  </si>
  <si>
    <t>16.10.23.00</t>
  </si>
  <si>
    <t>16.10.25.03</t>
  </si>
  <si>
    <t>Coniferous wood in chips or particles</t>
  </si>
  <si>
    <t>16.10.25.05</t>
  </si>
  <si>
    <t>Non-coniferous wood in chips or particles</t>
  </si>
  <si>
    <t>Wood in the rough, treated with paint, stains, creosote or other preservatives</t>
  </si>
  <si>
    <t>16.10.31.16</t>
  </si>
  <si>
    <t>16.10.32.00</t>
  </si>
  <si>
    <t>Railway or tramway sleepers (cross-ties) of impregnated wood</t>
  </si>
  <si>
    <t>Other wood in the rough, including split poles and pickets</t>
  </si>
  <si>
    <t>16.10.39.00</t>
  </si>
  <si>
    <t>16.21.12.00</t>
  </si>
  <si>
    <t>16.21.13.16</t>
  </si>
  <si>
    <t>Oriented strand board (OSB), of wood</t>
  </si>
  <si>
    <t>16.21.14.19</t>
  </si>
  <si>
    <t>Waferboard and similar board, of wood (excluding particle board and oriented strand board [OSB])</t>
  </si>
  <si>
    <t>16.21.15.23</t>
  </si>
  <si>
    <t>Medium density fibreboard (MDF), of wood or other ligneous materials, whether or not bonded with resins or other organic substances, of a thickness not exceeding 5 mm</t>
  </si>
  <si>
    <t>16.21.15.26</t>
  </si>
  <si>
    <t>Medium density fibreboard (MDF), of wood or other ligneous materials, whether or not bonded with resins or other organic substances, of a thickness exceeding 5 mm but not exceeding 9 mm</t>
  </si>
  <si>
    <t>16.21.15.29</t>
  </si>
  <si>
    <t>16.21.15.43</t>
  </si>
  <si>
    <t>16.21.15.46</t>
  </si>
  <si>
    <t>Fibreboard (excluding medium density fibreboard [MDF]), of wood or other ligneous materials, whether or not bonded with resins or other organic substances, of a density exceeding 0,5 g/cm³ but not exceeding 0,8 g/cm³</t>
  </si>
  <si>
    <t>16.21.15.49</t>
  </si>
  <si>
    <t>Veneer sheets and sheets for plywood and other wood sawn lengthwise, sliced or peeled, of a thickness ≤ 6 mm of coniferous wood</t>
  </si>
  <si>
    <t>16.21.22.10</t>
  </si>
  <si>
    <t>16.21.24.00</t>
  </si>
  <si>
    <t>Veneer sheets and sheets for plywood and other wood sawn lengthwise, sliced or peeled, of a thickness ≤ 6 mm of other wood than coniferous or tropical wood</t>
  </si>
  <si>
    <t>m</t>
  </si>
  <si>
    <t>16.29.15.00</t>
  </si>
  <si>
    <t>Chemical wood pulp, dissolving grades</t>
  </si>
  <si>
    <t>17.11.11.00</t>
  </si>
  <si>
    <t>kg 90% sdt</t>
  </si>
  <si>
    <t>Chemical wood pulp, soda or sulphate, other than dissolving grades</t>
  </si>
  <si>
    <t>17.11.12.00</t>
  </si>
  <si>
    <t>Chemical wood pulp, sulphite, other than dissolving grades</t>
  </si>
  <si>
    <t>17.11.13.00</t>
  </si>
  <si>
    <t>20.14.72.00</t>
  </si>
  <si>
    <t>Wood charcoal whether or not agglomerated (including shell or nut charcoal)</t>
  </si>
  <si>
    <t>Residual lyes from the manufacture of wood pulp, excluding tall oil</t>
  </si>
  <si>
    <t>20.14.80.00</t>
  </si>
  <si>
    <t>20.59.58.00</t>
  </si>
  <si>
    <t>Biodiesel and mixtures thereof, not containing or containing &lt; 70 % by weight of petroleum oils or oils obtained from bituminous minerals</t>
  </si>
  <si>
    <t>GP2019VOEText</t>
  </si>
  <si>
    <t>GP2019Kurztext</t>
  </si>
  <si>
    <t>t-tr90 %</t>
  </si>
  <si>
    <t>international Code of PRODCOM</t>
  </si>
  <si>
    <t>Estonian Classification for Products: Tööstustoodete loetelu _ TTL Codes 2018</t>
  </si>
  <si>
    <t>1610 10 350</t>
  </si>
  <si>
    <t>1610 11 341</t>
  </si>
  <si>
    <t>1610 10 370</t>
  </si>
  <si>
    <t>1610 11 361</t>
  </si>
  <si>
    <t>1610 10 390</t>
  </si>
  <si>
    <t>1610 11 381</t>
  </si>
  <si>
    <t>16101250008 Wood, sawn or chipped lengthwise, sliced or peeled, of a thickness &gt; 6mm (excl coniferous and tropical woods and oak blocks, strips and friezes), m³</t>
  </si>
  <si>
    <t>other processing technologies</t>
  </si>
  <si>
    <t>1610 10 100</t>
  </si>
  <si>
    <t>1610 13 000</t>
  </si>
  <si>
    <t>16101300016 Railway or tramway sleepers (cross-ties) of wood, not impregnated, m³</t>
  </si>
  <si>
    <t>1610 32 000</t>
  </si>
  <si>
    <t>16103200017 Railway or tramway sleepers (cross-ties) of impregnated wood, m³</t>
  </si>
  <si>
    <t>1610 31 160</t>
  </si>
  <si>
    <t>1610 39 000</t>
  </si>
  <si>
    <t>not available in Statistics Estonia</t>
  </si>
  <si>
    <t>1610 10 330</t>
  </si>
  <si>
    <t>1610 11 345</t>
  </si>
  <si>
    <t>1610 11 365</t>
  </si>
  <si>
    <t>1610 11 385</t>
  </si>
  <si>
    <t>1610 21 103</t>
  </si>
  <si>
    <t>not available in PRODCOM</t>
  </si>
  <si>
    <t>1610 21 109</t>
  </si>
  <si>
    <t>1610 10 502</t>
  </si>
  <si>
    <t>1610 12 501</t>
  </si>
  <si>
    <t>1610 10 504</t>
  </si>
  <si>
    <t>1610 12 503</t>
  </si>
  <si>
    <t>1610 12 504</t>
  </si>
  <si>
    <t>1610 21 507</t>
  </si>
  <si>
    <t>1610 12 770</t>
  </si>
  <si>
    <t>1610 21 504</t>
  </si>
  <si>
    <t>1610 23 004</t>
  </si>
  <si>
    <t>veneer sheets and plywood is usually reported in m³; 
the processing yield varies strongly depending on the processed wood species and the focused country; 
if plywood production is considered within the veneer industry plywood panels are not considered within the panel industry to avoid double counting.</t>
  </si>
  <si>
    <t>1621 21 130
1621 12 170</t>
  </si>
  <si>
    <t>1621 22 100</t>
  </si>
  <si>
    <t>16212210000 Veneer sheets and sheets for plywood and other wood sawn lengthwise, sliced or peeled, of a thickness ? 6 mm of coniferous wood, m³</t>
  </si>
  <si>
    <t>1621 21 180</t>
  </si>
  <si>
    <t>1621 24 000</t>
  </si>
  <si>
    <t>16212400000 Veneer sheets and sheets for plywood and other wood sawn lengthwise, sliced or peeled, of a thickness ? 6 mm of other wood than coniferous or tropical wood, m³</t>
  </si>
  <si>
    <t>1621 13 131</t>
  </si>
  <si>
    <t>1621 12 001</t>
  </si>
  <si>
    <t>1621 13 132</t>
  </si>
  <si>
    <t>1621 12 002</t>
  </si>
  <si>
    <t>1621 13 133</t>
  </si>
  <si>
    <t>1621 12 003</t>
  </si>
  <si>
    <t>1621 13 161
1621 13 163</t>
  </si>
  <si>
    <t>1621 13 160</t>
  </si>
  <si>
    <t>16211316041 Oriented strand board (OSB), of wood, m³</t>
  </si>
  <si>
    <t>1621 13 190</t>
  </si>
  <si>
    <t>1621 14 190</t>
  </si>
  <si>
    <t>16211419042 Waferboard and similar board, of wood (excl particle board and oriented strand board (OSB)), m³</t>
  </si>
  <si>
    <t>1621 14 231
1621 14 239</t>
  </si>
  <si>
    <t>1621 15 230</t>
  </si>
  <si>
    <t>16211523049 Medium density fibreboard (MDF), of wood or other ligneous materials, whether or not bonded with resins or other organic substances, of a thickness &lt;= 5 mm, thousand m²</t>
  </si>
  <si>
    <t>1621 14 291</t>
  </si>
  <si>
    <t>1621 15 291</t>
  </si>
  <si>
    <t>1621 14 299</t>
  </si>
  <si>
    <t>1621 15 299</t>
  </si>
  <si>
    <t>1621 14 261
1621 14 269</t>
  </si>
  <si>
    <t>1621 15 260</t>
  </si>
  <si>
    <t>16211526050 Medium density fibreboard (MDF), of wood or other ligneous materials, whether or not bonded with resins or other organic substances, of a thickness &gt; 5 mm but &lt;= 9 mm, thousand m²</t>
  </si>
  <si>
    <t>1621 14 431</t>
  </si>
  <si>
    <t>1621 15 431</t>
  </si>
  <si>
    <t>1621 14 460</t>
  </si>
  <si>
    <t>1621 15 460</t>
  </si>
  <si>
    <t>16211546053 Fibreboard (excl medium density fibreboard [MDF]), of wood or other ligneous materials, whether or not bonded with resins or other organic substances, of a density &gt; 0.5 g/cm³ but &lt;= 0.8 g/cm³, thousand m²</t>
  </si>
  <si>
    <t>WPC</t>
  </si>
  <si>
    <t>1621 14 491</t>
  </si>
  <si>
    <t>1621 15 491</t>
  </si>
  <si>
    <t>1610 23 030</t>
  </si>
  <si>
    <t>1610 25 030</t>
  </si>
  <si>
    <t>16102503021 Coniferous wood in chips or particles, t</t>
  </si>
  <si>
    <t>1610 23 050</t>
  </si>
  <si>
    <t>1610 25 050</t>
  </si>
  <si>
    <t>16102505022 Non-coniferous wood in chips or particles, t</t>
  </si>
  <si>
    <t>1711 11 000</t>
  </si>
  <si>
    <t>17111100000 Chemical wood pulp, dissolving grades, kg 90% k/a</t>
  </si>
  <si>
    <t>1711 12 000</t>
  </si>
  <si>
    <t>17111200004 Chemical wood pulp, soda or sulphate, other than dissolving grades, t 90% k/a
17111200006 Chemical wood pulp, soda or sulphate, other than dissolving grades, t 90% k/a</t>
  </si>
  <si>
    <t>1711 13 000</t>
  </si>
  <si>
    <t>17111300000 Chemical wood pulp, sulphite, other than dissolving grades, kg 90% k/a</t>
  </si>
  <si>
    <t>2014 80 000</t>
  </si>
  <si>
    <t>1629 14 908</t>
  </si>
  <si>
    <t>1629 15 001</t>
  </si>
  <si>
    <t>16291500090 Wood pellets, t</t>
  </si>
  <si>
    <t>1629 15 003</t>
  </si>
  <si>
    <t>16291500091 Wood briquette, t</t>
  </si>
  <si>
    <t>2014 72 000</t>
  </si>
  <si>
    <t>20147200045 Wood charcoal whether or not agglomerated (incl shell or nut charcoal), t</t>
  </si>
  <si>
    <t>2059 59 903</t>
  </si>
  <si>
    <t>2059 58 000</t>
  </si>
  <si>
    <t>20595800119 Biodiesel and mixtures thereof, not containing or containing &lt; 70 % by weight of petroleum oils or oils obtained from bituminous minerals, t</t>
  </si>
  <si>
    <t xml:space="preserve">assortment (if available) </t>
  </si>
  <si>
    <t>imports / softwood</t>
  </si>
  <si>
    <t>imports / hardwood</t>
  </si>
  <si>
    <t>exports /softwood</t>
  </si>
  <si>
    <t>exports / hardwood</t>
  </si>
  <si>
    <t>sawlogs/veneer logs (SH/HW)</t>
  </si>
  <si>
    <t>pulpwood (SH/HW)</t>
  </si>
  <si>
    <t>fuelwood (firewood, wood chips) (SH/HW)</t>
  </si>
  <si>
    <t>bark (SH/HW)</t>
  </si>
  <si>
    <t>by-products (sum of sawdust, wood chips, slaps, splinter, etc.) (SH/HW)</t>
  </si>
  <si>
    <t>imports pellets</t>
  </si>
  <si>
    <t>import briquettes</t>
  </si>
  <si>
    <t>export pellets</t>
  </si>
  <si>
    <t>export briquettes</t>
  </si>
  <si>
    <r>
      <t xml:space="preserve">16103116019 Rough </t>
    </r>
    <r>
      <rPr>
        <b/>
        <sz val="11"/>
        <rFont val="Arial"/>
        <family val="2"/>
      </rPr>
      <t>softwood</t>
    </r>
    <r>
      <rPr>
        <sz val="11"/>
        <rFont val="Arial"/>
        <family val="2"/>
      </rPr>
      <t xml:space="preserve"> poles, injected or otherwise impregnated with paint, stains, creosote or other preservatives, m³</t>
    </r>
  </si>
  <si>
    <t>..</t>
  </si>
  <si>
    <t>Usually reported in m³ that equals m³ (f). (..) Confidential data, with low reliability or not available</t>
  </si>
  <si>
    <t>Wood sawn or sawn lengthwise, sliced ​​or peeled, whether or not trimmed, polished or joined at the ends,&gt; 6 mm thick , of fir (Abies spp.) And spruce (Picea spp.) (16101134). Catalonia. Prior to 2017 this product had the code 16101135 (Wood sawn or sawn lengthwise, sliced ​​or peeled, of a thickness&gt; 6 mm , of spruce of the species "Picea abies Karst" or of fir of the species "Abies alba mill"), used for data from 2009 to 2016.</t>
  </si>
  <si>
    <t>Wood sawn or sawn lengthwise, sliced ​​or peeled, whether or not trimmed, polished or joined at the ends, of a thickness&gt; 6 mm , of pine (Pinus spp.) (16101136). Catalonia. Prior to 2017 this product had the code 16101137 (Wood sawn or sawn lengthwise, sliced ​​or peeled, of a thickness&gt; 6 mm , of pine of the species Pinus silvestris L), used for data from 2009 to 2016.</t>
  </si>
  <si>
    <t>Wood sawn or sawn lengthwise, sliced ​​or peeled, whether or not planed, polished or joined at the ends, of a thickness&gt; 6 mm , of conifers, except fir, spruce and pine (16101138). Catalonia. Prior to 2017 this product had the code 16101139 (Wood of other conifers sawn or sawn lengthwise, sliced ​​or peeled, of a thickness&gt; 6 mm), used for data from 2009 to 2016)</t>
  </si>
  <si>
    <t>Wood sawn or roughly lengthened, cut or unrolled, of a thickness&gt; 6 mm thick , except for conifers and tropical wood and boards and friezes for oak, oak, cork oak and other acorn parquet floors (16101250). Catalonia. Prior to 2016 this product had the code 16101039 (Other wood sawn or chipped lengthwise, sliced ​​or peeled, of a thickness&gt; 6 mm , of conifers, and pencil slats &lt;= 125 cm long and &lt;= 12.5 mm thick), used for data from 2008 to 2015.</t>
  </si>
  <si>
    <t>Unimpregnated wooden sleepers for railways or similar (16101300). Catalonia. Before 2016 this product had the code 16101010 (Unimpregnated wooden sleepers for railways or similar)</t>
  </si>
  <si>
    <t xml:space="preserve">Impregnated wooden sleepers for railways or similar (16103200). </t>
  </si>
  <si>
    <t xml:space="preserve">Raw wooden sticks (even decorative or squared) treated with paint, creosote and other preservatives (16103116). Catalonia. </t>
  </si>
  <si>
    <t>Other types of raw wood, including perches and stakes (16103900). Catalonia</t>
  </si>
  <si>
    <t>Coniferous wood profiled longitudinally on any of the edges or sides, molded, with grooves, etc. (including strips and friezes for unglazed parquet) (16102110). Catalonia</t>
  </si>
  <si>
    <t>Sawn wood slats and friezes for parquet,&gt; 6 mm thick , polished but not glazed, of oak, holm oak, cork oak and other acorns, except longitudinally profiled (16101277). Catalonia</t>
  </si>
  <si>
    <t>Veneers for cladding and plywood, and other longitudinally sawn coniferous wood, cut or unwound, of a thickness &lt;= 6 mm , joined by multiple notches, ribbed, polished (including pencil slats) (16212210). Catalonia. Prior to 2016, information on this product was included in codes 16212113 and 16212118. From 2009 to 2015 the data considered is the sum of the values reported in codes 16212113 and 16212118.
Veneers for cladding and plywood and other wood sawn lengthwise, sliced ​​or peeled, of a thickness &lt;= 6 mm , joined by multiple notches, ribbed, polished (including pencil slats) (16212113). Catalonia.Veneers for cladding and plywood and other wood sawn lengthwise, sliced ​​or peeled, of a thickness &lt;= 6 mm , excluding those joined by multiple notches, ribbed, polished (16212118). Catalonia</t>
  </si>
  <si>
    <t>Wood particle boards (16211200). Catalonia. Prior to 2016 this product had the code 16211313 (Wood particle boards). Both codes have the same data reported.</t>
  </si>
  <si>
    <t>Wooden boards called "oriented strand board" (OBS) (16211316). Catalonia</t>
  </si>
  <si>
    <t>1) production volume for every panel usually reported in m³; (..) Confidential data, with low reliability or not available.
2) share of used assortments varies strongly in each country - crosschecking is urgently required 
3) bark is only used partly in the production, the not used part is separated and usually used for energy production</t>
  </si>
  <si>
    <t>Wooden boards called "waferboard" and similar boards, except particle boards and so-called "oriented strand board" (OSB) (16211419).  Prior to 2016 this product had the code 16211319, the quantities reported for both codes are the same.</t>
  </si>
  <si>
    <t>Fibreboard of wood or other ligneous materials, whether or not agglomerated with resins or other organic binders, of a thickness&gt; 9 mm (16211529). Catalonia. Prior to 2016 this product had the code 16211429, the quantities of both codes are the same.</t>
  </si>
  <si>
    <t>Medium density fiberboards (MDF) of wood fiber or other ligneous materials, whether or not agglomerated with resins or other organic binders, of a thickness&gt; 5 mm but &lt;9 mm (16211526). Catalonia. Prior to 2016 this product had the code 16211426, the quantities of both codes are the same.</t>
  </si>
  <si>
    <t>Fibreboard or other ligneous materials, whether or not agglomerated with resins or other organic binders, of a density&gt; 0.8 g / cm2 (16211543). Catalonia. Prior to 2016 this product had the code 16211443, the quantities of both codes are the same.</t>
  </si>
  <si>
    <t>Fibreboard or other ligneous materials, whether or not agglomerated with resins or other organic binders, of a density&gt; 0.5 g / cm 2, but &lt;= 0.8 g / cm 2 (16211546). Catalonia. Prior to 2016 this product had the code 16211446, the quantities of both codes are the same.</t>
  </si>
  <si>
    <t xml:space="preserve">Fibreboard or other ligneous materials, whether or not agglomerated with resins or other organic binders, of a density &lt;= 0.5 g / cm2 (16211549). Catalonia. Prior to 2016 this product had the code 16211449, the quantities of both codes are the same. </t>
  </si>
  <si>
    <t>Wood in chips or in coniferous particles (16102503). Catalonia</t>
  </si>
  <si>
    <t>Wood in plates or in particles, except for conifers (16102505). Catalonia</t>
  </si>
  <si>
    <t>1) production volume for pulp usually reported in tonnes; (..) Confidential data, with low reliability or not available;
2) share of used assortments varies strongly in each country - crosschecking is urgently required 
3) bark is not used in pulp production; it is separated and used for energy production</t>
  </si>
  <si>
    <t>Wooden chemical paste to dissolve (17111100). Catalonia.</t>
  </si>
  <si>
    <t>Chemical wood pulp in soda or sulphate (17111200). Catalonia</t>
  </si>
  <si>
    <t>Sulphite wood chemical paste (17111300). Catalonia</t>
  </si>
  <si>
    <t>Pellets and briquettes of pressed or agglomerated wood and of waste or wood waste (16291500). Catalonia. Only data avalable from 2016 to 2019 (prov.)</t>
  </si>
  <si>
    <t>Charcoal including agglomerate and that of fruit peels or stones (20147200). Catalonia</t>
  </si>
  <si>
    <t>1) production volume of wood energy products usually reported in tonnes; (..) Confidential data, with low reliability or not available;
2) share of used assortments varies strongly in each country - crosschecking is urgently required 
3) bark is used in the production due to missing debarking</t>
  </si>
  <si>
    <t>1) attention: reporting usually uses different units such as tonnes atro, tonnes lutro, solid m³ , loose cubic metres, etc.; (..) Confidential data, with low reliability or not available;
2) share of used assortments varies strongly in each country - crosschecking is urgently required 
3) bark is used due to missing debarking and as additional input material</t>
  </si>
  <si>
    <t>Biofuel (diesel substitute biofuels) and mixtures, not containing petroleum oils or oils obtained from bituminous minerals or containing less than 70% by weight (20595800). Catalonia. Prior to 2016 this product had the code 20595997, the quantities of both codes are the same.</t>
  </si>
  <si>
    <t>state-owned (Generalitat de Catalunya and Entitats locals)</t>
  </si>
  <si>
    <t>private-owned (Propietat privada: Data refers to authorised exploitations)</t>
  </si>
  <si>
    <t>Forest</t>
  </si>
  <si>
    <t>sawlogs/veneerlogs</t>
  </si>
  <si>
    <t>Sawmill industry</t>
  </si>
  <si>
    <t>processing yield</t>
  </si>
  <si>
    <t>where are we going to put other processing technologies? What is going to be the share between softwood and hardwood?</t>
  </si>
  <si>
    <t>panel industry</t>
  </si>
  <si>
    <t>Description Institute of Statistics of Catalonia (Idescat)</t>
  </si>
  <si>
    <t>I have pellets production but not segregated for heat or power production</t>
  </si>
  <si>
    <t>No briquettes production information</t>
  </si>
  <si>
    <t>heat
power
biofuels</t>
  </si>
  <si>
    <t>trade</t>
  </si>
  <si>
    <t>imports
exports</t>
  </si>
  <si>
    <t>No trade information for briquettes</t>
  </si>
  <si>
    <t>softwood
hardwood</t>
  </si>
  <si>
    <t>No information</t>
  </si>
  <si>
    <t>Could be obtained assuming that wood and water content in the panel (% from UNECE) belongs to pulpwood?</t>
  </si>
  <si>
    <t>There is a % from UNECE that belongs to bark</t>
  </si>
  <si>
    <t>Does this can be estimated with the % of share of recycled fibre from UNECE?</t>
  </si>
  <si>
    <t>Data found is not sorted by hardwood and softwood. No LDF data found in statistics</t>
  </si>
  <si>
    <t>Conversion factor, from conversion factors sheet or from UNECE Product basic density (solid volume, oven dry) in kg/m3</t>
  </si>
  <si>
    <t>Is it possible to calculate hardwood with share (37% hardwood) from UNECE?</t>
  </si>
  <si>
    <t>No information for plywood in Spain (UNECE)</t>
  </si>
  <si>
    <t>Medium density fiberboards (MDF)  of wood fiber or other ligneous materials, whether or not agglomerated with resins or other organic binders, of a thickness &lt;= 5 mm (16211523). Catalonia. Prior to 2016 this product had the code 16211423, the quantities of both codes are the same.</t>
  </si>
  <si>
    <t>I have woodchips production but no segregated for heat or power production and for softwood and hardwood. Conversion factor needed, temporarely I used wood basic density (Europe Average) from UNECE</t>
  </si>
  <si>
    <t>I have information of import and export for fuelwood (firewood and wood chips) but not segregated for softwood and hardwood</t>
  </si>
  <si>
    <t>split poles and pickets</t>
  </si>
  <si>
    <t>Which share should we use for the years 2015-2017? Extrapolation?</t>
  </si>
  <si>
    <t>From UNECE for Spain in 2018</t>
  </si>
  <si>
    <t>Statistics reported veneer and plywood together</t>
  </si>
  <si>
    <t>which should be used from UNECE? Peeled or sliced veneer or plywood, green rough, dry rough or dry sanded</t>
  </si>
  <si>
    <t>From material balance (UNECE)?</t>
  </si>
  <si>
    <t>No information for Catalonia. There is information from Spain</t>
  </si>
  <si>
    <t>From balance?</t>
  </si>
  <si>
    <t>16.10.21.50</t>
  </si>
  <si>
    <t>16.21.21.18</t>
  </si>
  <si>
    <t>Veneers for cladding and plywood and other wood sawn lengthwise, sliced ​​or peeled, of a thickness &lt;= 6 mm , excluding those joined by multiple notches, ribbed, polished (16212118). Catalonia</t>
  </si>
  <si>
    <t>Veneers for cladding and plywood and other wood sawn lengthwise, sliced ​​or peeled, of a thickness &lt;= 6 mm , joined by multiple notches, ribbed, polished, except for conifers and tropical wood (16212400). Catalonia. Prior to 2016, information on this product was included in codes 16212113 and 16212118. There is data for 2019 and 2020 (provisional).</t>
  </si>
  <si>
    <t>Veneers for cladding and plywood and other wood sawn lengthwise, sliced ​​or peeled, of a thickness &lt;= 6 mm , joined by multiple notches, ribbed, polished (including pencil slats) (16212113). Catalonia.</t>
  </si>
  <si>
    <t>Primary energy production (power and heat)</t>
  </si>
  <si>
    <t>16.21.21.13</t>
  </si>
  <si>
    <t>Wood profiled longitudinally by any of the edges or sides, molded, with grooves, etc. (including strips and friezes for unglazed parquet), except coniferous or bamboo (16102300). Catalonia. Prior to 2016, information on this product was included in code 16102150 (Longitudinally profiled wood, molded, with grooves, etc. (including strips and friezes for unglazed parquet)), used for data from 2009 to 2015.</t>
  </si>
  <si>
    <t>Source: Forest observatory of Catalonia (OFC). Apparent consumption</t>
  </si>
  <si>
    <t>Longitudinally profiled wood, molded, with grooves, etc. (including strips and friezes for unglazed parquet) (16102150). Catalonia. As of 2016, part of this product is assigned the code 16102210.</t>
  </si>
  <si>
    <t>Content</t>
  </si>
  <si>
    <t>readme</t>
  </si>
  <si>
    <t>only necessary for germany based on the german product codes!</t>
  </si>
  <si>
    <t>Residual bleaches from the manufacture of wood pulp, except talloil (20148000). Catalonia. The only year reported is 2019 and 2020 (provisionally) with 0.</t>
  </si>
  <si>
    <t>Attention: planning and grading may already be included in the sawnwood production - crosscheck with the description in the specific statistic. 
(..) Confidential data, with low reliability or not available.</t>
  </si>
  <si>
    <t>veneer sheets and plywood is usually reported in m³; 
if plywood production is considered within the veneer industry plywood panels are not considered within the panel industry to avoid double counting.</t>
  </si>
  <si>
    <t>Idescat (Institute of Statistics of Catalonia). Enquesta industrial de productes Agrupacions i branques (http://www.idescat.cat/industria/eip?ta=1&amp;t=2019)</t>
  </si>
  <si>
    <t>Idescat (Institute of Statistics of Catalonia). Enquesta industrial de productes Agrupacions i branques (http://www.idescat.cat/industria/eip?ta=1&amp;t=2019)
OFC (Forest observatory of Catalonia). Consum aparent i demanda total de biocombustibles forestals a Catalunya (https://www.observatoriforestal.cat/consum-i-demanda-de-biocombustibles/)</t>
  </si>
  <si>
    <t>OFC (Forest observatory of Catalonia). Consum aparent i demanda total de biocombustibles forestals a Catalunya (https://www.observatoriforestal.cat/consum-i-demanda-de-biocombustibles/)</t>
  </si>
  <si>
    <t>COMMENT</t>
  </si>
  <si>
    <t>Statistics Estonia: 
TO68-TO77: MANUFACTURING PRODUCTION BY THE LIST OF MANUFACTURING PRODUCTS (TTL)
https://andmed.stat.ee/en/stat/majandus__toostus__toostustooted__aastastatistika</t>
  </si>
  <si>
    <t>1) production volume for every panel usually reported in m³;
2) share of used assortments varies strongly in each country - crosschecking is urgently required 
3) bark is only used partly in the production, the not used part is separated and usually used for energy production</t>
  </si>
  <si>
    <t>thousand m²</t>
  </si>
  <si>
    <t>1) production volume for pulp usually reported in tonnes;
2) share of used assortments varies strongly in each country - crosschecking is urgently required 
3) bark is not used in pulp production; it is separated and used for energy production</t>
  </si>
  <si>
    <t>t 90% k/a</t>
  </si>
  <si>
    <t>category not available in Statistics Estonia</t>
  </si>
  <si>
    <t>1) production volume of wood energy products usually reported in tonnes; 
2) share of used assortments varies strongly in each country - crosschecking is urgently required 
3) bark is used in the production due to missing debarking</t>
  </si>
  <si>
    <t>not available</t>
  </si>
  <si>
    <t>Statistics Estonia: 
TO68-TO77: MANUFACTURING PRODUCTION BY THE LIST OF MANUFACTURING PRODUCTS (TTL)
https://andmed.stat.ee/en/stat/majandus__toostus__toostustooted__aastastatistika
KE023: ENERGY BALANCE SHEET by Indicator, Type of fuel/energy and Year
https://andmed.stat.ee/en/stat/Lepetatud_tabelid__Majandus.%20Arhiiv__Energeetika.%20Arhiiv</t>
  </si>
  <si>
    <t>1) attention: reporting usually uses different units such as tonnes atro, tonnes lutro, solid m³ , loose cubic metres, etc.; 
2) share of used assortments varies strongly in each country - crosschecking is urgently required 
3) bark is used due to missing debarking and as additional input material</t>
  </si>
  <si>
    <t>sawlogs/veneer logs (SW/HW)</t>
  </si>
  <si>
    <t>pulpwood (SW/HW)</t>
  </si>
  <si>
    <t>fuelwood (firewood, wood chips) (SW/HW)</t>
  </si>
  <si>
    <t>thousand m³ solid volume</t>
  </si>
  <si>
    <t>by-products (sum of sawdust, wood chips, slaps, splinter, etc.) (SW/HW)</t>
  </si>
  <si>
    <t>bark (SW/HW)</t>
  </si>
  <si>
    <t>EUROSTAT:
Sawnood and panels
https://ec.europa.eu/eurostat/databrowser/view/FOR_SWPAN__custom_1588455/default/table
Roundwood, fuelwood and other basic products
https://ec.europa.eu/eurostat/databrowser/view/FOR_BASIC__custom_1588396/default/table 
Industrial roundwood by assortment
https://ec.europa.eu/eurostat/databrowser/view/FOR_IRASS__custom_1588439/default/table 
FAOstat: delivers equal data than EUROSTAT, but less data
Forestry Production and Trade
http://www.fao.org/faostat/en/#data/FO</t>
  </si>
  <si>
    <t>thousand m³</t>
  </si>
  <si>
    <r>
      <t xml:space="preserve">by-products (sum of sawdust, wood chips, slaps, splinter, etc.) No differentiation between harwood and softwood; category is called </t>
    </r>
    <r>
      <rPr>
        <b/>
        <sz val="11"/>
        <color theme="1"/>
        <rFont val="Arial"/>
        <family val="2"/>
      </rPr>
      <t>wood chips particles and residues</t>
    </r>
  </si>
  <si>
    <t>No differentiation between harwood and softwood; Figures are shown in imports / softwood</t>
  </si>
  <si>
    <t>imports pellets: No differentiation between harwood and softwood</t>
  </si>
  <si>
    <t>thousand t</t>
  </si>
  <si>
    <t>import briquettes: No differentiation between harwood and softwood</t>
  </si>
  <si>
    <t>No differentiation between harwood and softwood; Figures are shown in exports / softwood</t>
  </si>
  <si>
    <t>exports pellets: No differentiation between harwood and softwood</t>
  </si>
  <si>
    <t>exports briquettes: No differentiation between harwood and softwood</t>
  </si>
  <si>
    <t>DESTATIS GENESIS Datenbank - Holzeinschlagstatistik -  Code: 41261-0011 https://www-genesis.destatis.de/genesis/online</t>
  </si>
  <si>
    <t>Forest_data by_ownership_CSR</t>
  </si>
  <si>
    <t>1_template_statistical_data_CSR</t>
  </si>
  <si>
    <t xml:space="preserve">Reported in m³ with bark. 
Split poles and pickets for 2009 to 2014 only include split poles. 
For 2015 to 2017, there is no share data available. The share for those years was estimated calculating the average of the available years (2009-2014 and 2018). </t>
  </si>
  <si>
    <t>Not available</t>
  </si>
  <si>
    <t>Not available in the Institute of Statistics of Catalonia</t>
  </si>
  <si>
    <t>Comments</t>
  </si>
  <si>
    <t>After 2016 this code was split in three:
- 16.21.22.10 already accounted in softwood
- 16.21.23.00 of tropical wood (NA and not data available in Idescat)
- 16.21.24.00 except coniferous or tropical wood (no data available for the years 2009-2018, there is data for 2019 and 2020 (provisional)</t>
  </si>
  <si>
    <t>According to the description of MDF products, they include wood fiber and other ligneous materials</t>
  </si>
  <si>
    <t>There is avialable data for "Other chemical preparations nec (includes biofuels substituting diesel for oil plants; ethanol for sugar fermentation or amylaceous plants) (2059599000). Catalonia."</t>
  </si>
  <si>
    <t>only the superordinate group as a whole available:
Spruce wood (Picea abies Karst.), fir wood (Abies alba Mill.) sawn or chipped lengthwise, sliced or peeled, of a thickness &gt; 6 mm</t>
  </si>
  <si>
    <t>only the superordinate group as a whole available:
16101134003 Spruce wood (Picea abies Karst.), fir wood (Abies alba Mill.) sawn or chipped lengthwise, sliced or peeled, of a thickness &gt; 6 mm, m³</t>
  </si>
  <si>
    <t>only the superordinate group as a whole available:
Pine wood (Pinus sylvestris L.) sawn or chipped lengthwise, sliced or peeled, of a thickness &gt; 6 mm</t>
  </si>
  <si>
    <t>only the superordinate group as a whole available:
16101136004 Pine wood (Pinus sylvestris L.) sawn or chipped lengthwise, sliced or peeled, of a thickness &gt; 6 mm, m³</t>
  </si>
  <si>
    <t>only the superordinate group as a whole available:
Coniferous wood sawn or chipped lengthwise, sliced or peeled, of a thickness of &gt; 6 mm (excl. spruce "Picea abies Karst.", silver fir "Abies alba Mill." and pine "Pinus sylvestris L.")</t>
  </si>
  <si>
    <t>only the superordinate group as a whole available:
16101138000 Coniferous wood sawn or chipped lengthwise, sliced or peeled, of a thickness of &gt; 6 mm (excl. spruce ''Picea abies Karst.'', silver fir ''Abies alba Mill.'' and pine ''Pinus sylvestris L.''), m³</t>
  </si>
  <si>
    <t>only the superordinate group as a whole available:
Wood, sawn or chipped lengthwise, sliced or peeled, of a thickness &gt; 6 mm (excluding coniferous and tropical woods and oak blocks, strips and friezes)</t>
  </si>
  <si>
    <t>only the superordinate group as a whole available:
Wood, incl. strips and friezes for parquet flooring, not assembled, continuously shaped "tongued, grooved, rebated, chamfered, V-jointed beaded, moulded, rounded or the like" along any of its edges, ends or faces, whether or not planed, sanded or end-jointed (excl. coniferous wood and bamboo)</t>
  </si>
  <si>
    <t>only the superordinate group as a whole available:
Particle board, of wood</t>
  </si>
  <si>
    <t>only the superordinate group as a whole available:
16211200039 Particle board of wood, m³</t>
  </si>
  <si>
    <t>only the superordinate group as a whole available:
Medium density fibreboard (MDF), of wood or other ligneous materials, whether or not bonded with resins or other organic substances, of a thickness exceeding 9 mm</t>
  </si>
  <si>
    <t>only the superordinate group as a whole available:
16211529051 Medium density fibreboard (MDF), of wood or other ligneous materials, whether or not bonded with resins or other organic substances, of a thickness &gt; 9 mm, thousand m²</t>
  </si>
  <si>
    <t>only the superordinate group as a whole available:
Fibreboard (excluding medium density fibreboard [MDF]), of wood or other ligneous materials, whether or not bonded with resins or other organic substances, of a density exceeding 0,8 g/cm³</t>
  </si>
  <si>
    <t>only the superordinate group as a whole available:
16211543057 Fibreboard (excl medium density fibreboard [MDF]), of wood or other ligneous materials, whether or not bonded with resins or other organic substances, of a density &gt; 0.8 g/cm³, thousand m²</t>
  </si>
  <si>
    <t>only the superordinate group as a whole available:
Fibreboard of wood or other ligneous materials (excluding medium density fibreboard [MDF]), whether or not bonded with resins or other organic substances, of a density not exceeding 0,5 g/cm³</t>
  </si>
  <si>
    <t>only the superordinate group as a whole available:
16211549054 Fibreboard of wood or other ligneous materials (excl medium density fibreboard [MDF]), whether or not bonded with resins or other organic substances, of a density not &gt; 0.5 g/cm³, thousand m²</t>
  </si>
  <si>
    <t>only the superordinate group as a whole available:
Pellets and briquettes of pressed and agglomerated wood and of wood waste and scrap</t>
  </si>
  <si>
    <t>Statistics Estonia: 
TO68-TO77: MANUFACTURING PRODUCTION BY THE LIST OF MANUFACTURING PRODUCTS (TTL)
https://andmed.stat.ee/en/stat/majandus__toostus__toostustooted__aastastatistika
EUROSTAT: 
Roundwood, fuelwood and other basic products
https://ec.europa.eu/eurostat/databrowser/view/FOR_BASIC__custom_1653640/default/table?lang=en</t>
  </si>
  <si>
    <t>Regarding the years 2009-2015, there was only one category, which included softwood and hardwood. Since 2016 the categorisation was aligned with the international PRODCOM standard. An average share of 0,29% softwood and 99,71% hardwood was calculated from the years 2016-2018. Based on these proportions, the data from the years 2009-2015 were estimated.</t>
  </si>
  <si>
    <t>Statistics Estonia :For the years 2009-2016 Statistics Estonia offers the category 
"16291900088 Briquette and pellets from sawdust, t"
In 2016, there was a recategorisation.
For the years 2016-2018 Statistics Estonia offers the category 
"16291500090 Wood pellets, t"</t>
  </si>
  <si>
    <t>EUROSTAT
Definition of wood products according to Joint Forest Sector Questionnaire Definitions:
Wood pellets
Agglomerates produced either directly by compression or by the addition of a binder in a proportion not exceeding 3% by weight. Such pellets are cylindrical, with a diameter not exceeding 25 mm and a length not exceeding 100 mm. They are assumed to have 8% moisture content. It is reported in metric tonnes.</t>
  </si>
  <si>
    <t>Statistics Estonia
For the years 2009-2016 Statistics Estonia offers the category 
"16291900088 Briquette and pellets from wood waste t"
In 2016, there was a recategorisation.
For the years 2016-2018 Statistics Estonia offers the category 
"16291500091 Wood briquette, t"</t>
  </si>
  <si>
    <t>EUROSTAT
Definition of wood products according to Joint Forest Sector Questionnaire Definitions:
Other agglomerates
Agglomerates other than wood pellets, for example briquettes or logs. It is reported in metric tonnes.</t>
  </si>
  <si>
    <t>EUROSTAT
Definition of wood products according to Joint Forest Sector Questionnaire Definitions:
Wood charcoal
Wood carbonised by partial combustion or the application of heat from external sources. It includes charcoal used as a fuel or for other uses, e.g. as a reduction agent in metallurgy or as an absorption or filtration medium. Charcoal made from shells or nuts is included. It excludes bamboo charcoal. It is reported in metric tonnes.</t>
  </si>
  <si>
    <t>In the reference it is named "Firewood, thousand m³ solid volume"</t>
  </si>
  <si>
    <t>EUROSAT offers the category''sawlogs and veneer logs''.
Data for softwood was split into different coniferous categories, which are; Fir/spruce (Abies, alba, picea aies), Pine (Pinus sylvestris), and non-specified. These categories were summed up to one figure.</t>
  </si>
  <si>
    <t>EUROSAT offers the category''Pulpwood, round and split and other industrial roundwood''
Thus there is no data available for "other industrial roundwood" it was not possible to exclude it from the pulpwood category.
Data for softwood was split into different coniferous categories, which are; Fir/spruce (Abies, alba, picea aies), Pine (Pinus sylvestris), and non-specified. These categories were summed up to one figure.</t>
  </si>
  <si>
    <t>EUROSTAT only offers the category "Fuelwood (including wood for charcoal)". but no separate data of charcoal. So it is not possible to exclude charcoal out of this dataset.
For the years 2009-2015 only the summerised data for softwood and harwood is available. Therefore, an average share of softwood imports of 76,2% was calculated from the years 2016-2018. Based on these proportions the data from the years 2009-2015 were estimated.</t>
  </si>
  <si>
    <t>EUROSTAT offers the category "Sawnwood including sleepers"</t>
  </si>
  <si>
    <t>EUROSTAT offers the category "wood chips particles and residues".
The joint forest sector questionnaire definition is
WOOD CHIPS, PARTICLES AND RESIDUES
In the production and trade statistics, it represents the sum of wood chips, particles and wood residues. It is the volume of roundwood that is left over after the production of forest products in the wood processing industry (i.e. wood processing co-products) and has not been agglomerated. It includes chips produced directly from roundwood in chipping mills. It excludes wood chips made directly in the forest from roundwood (i.e. already counted as pulpwood or wood fuel). It is reported in cubic metres solid volume excluding bark.</t>
  </si>
  <si>
    <t>EUROSTAT offers  for the category sawlogs/ venner logs "Non-coniferous: Birch (Betula spp.)"</t>
  </si>
  <si>
    <t>EUROSAT offers the category''Pulpwood, round and split and other industrial roundwood''
Thus there is no data available for "other industrial roundwood" it was not possible to exclude it from the pulpwood category.
EUROSTAT offers  for the category pulpwood "Non-coniferous: Birch (Betula spp.)"</t>
  </si>
  <si>
    <t>EUROSTAT only offers the category "Fuelwood (including wood for charcoal)". but no separate data of charcoal. So it is not possible to exclude charcoal out of this dataset.
For the years 2009-2015 only the summerised data for softwood and harwood is available. Therefore, an average share of hardwood imports of 23,80% was calculated from the years 2016-2018. Based on these proportions the data from the years 2009-2015 were estimated.</t>
  </si>
  <si>
    <t>Not available in FAO and in EUROSTAT</t>
  </si>
  <si>
    <t>EUROSTAT: Roundwood, fuelwood and other basic products
offers data for 2008-2018 with rounding
FAO: Forestry Production and Trade, Estonia
offers data for 2012-2018 with less rounding than EUROSTAT
Therefore FAO data was chosen and supplemented with EUOSTAT data</t>
  </si>
  <si>
    <t>EUROSTAT: Roundwood, fuelwood and other basic products
offers the category "Other agglomerates" which means per joint forest sector questionnaire definitions …
Agglomerates other than wood pellets, for example briquettes or logs.
EUROSTAT offers data for 2008-2018 with rounding
FAO: Forestry Production and Trade, Estonia offers the same category.
FAO offers data for 2013-2018 with less rounding than EUROSTAT
Therefore FAO data was chosen and supplemented with EUROSTAT data.</t>
  </si>
  <si>
    <t>EUROSTAT only offers the category "Fuelwood (including wood for charcoal)" but no separate data of charcoal. So it is not possible to exclude charcoal out of this dataset.
For the years 2009-2015 only the summerised data for softwood and harwood is available. Therefore, an average share of softwood exports of 38,95% was calculated from the years 2016-2018. Based on these proportions the data from the years 2009-2015 were estimated.</t>
  </si>
  <si>
    <t>EUROSTAT only offers the category "Fuelwood (including wood for charcoal)" but no separate data of charcoal. So it is not possible to exclude charcoal out of this dataset.
For the years 2009-2015 only the summerised data for softwood and harwood is available. Therefore, an average share of hardwood exports of 61,05% was calculated from the years 2016-2018. Based on these proportions the data from the years 2009-2015 were estimated.</t>
  </si>
  <si>
    <t>EUROSTAT: Roundwood, fuelwood and other basic products
offers the category "Other agglomerates" which means per joint forest sector questionnaire definitions …
Agglomerates other than wood pellets, for example briquettes or logs.
EUROSTAT offers data for 2008-2018 with rounding
FAO: Forestry Production and Trade, Estonia
offers the same category.
FAO offers data for 2012-2018 with less rounding than EUROSTAT
Therefore FAO data was chosen and supplemented with EUOSTAT data</t>
  </si>
  <si>
    <t>Sum of the two categories:
- "Wood chips, thousand m³ solid volume"
- "Wood waste, thousand m³ solid volume"</t>
  </si>
  <si>
    <t>Data_availability_reliability</t>
  </si>
  <si>
    <t>CSR</t>
  </si>
  <si>
    <t>Report or statistics</t>
  </si>
  <si>
    <t>Information included</t>
  </si>
  <si>
    <t>Reliability</t>
  </si>
  <si>
    <t>Estonia</t>
  </si>
  <si>
    <t>State Forest Management Centre (RMK) (Keskkonnaagentuur 2020).</t>
  </si>
  <si>
    <t>The Food and Agriculture Organisation (FAO) Statistics (FAO 2021).</t>
  </si>
  <si>
    <t>Statistics Estonia (Statistics Estonia 2021).</t>
  </si>
  <si>
    <t>Eurostat (statistical office of the European Union) (EUROSTAT 2021).</t>
  </si>
  <si>
    <t>Wood harvested; production volumes of wood products, imports and exports</t>
  </si>
  <si>
    <t>Grisons</t>
  </si>
  <si>
    <t>FSO Swiss Federal Statistical Office - Swiss Forestry Statistics (FSO 2021).</t>
  </si>
  <si>
    <t>Interactive table to study wood harvested per year, per forest zone, per Canton, per owner-type, per wood species, and per observation unit (i.e. assortment)</t>
  </si>
  <si>
    <t>FSO Swiss Federal Statistical Office - Swiss Wood Processing Survey (FSO 2019).</t>
  </si>
  <si>
    <t>Information on sawn wood production separated in hardwood and softwood processed, hardwood and softwood produced sawn wood and by-products.</t>
  </si>
  <si>
    <t>BFE – Swiss Ministry for Energy (Bundesamt für Energie) (BFE 2021).</t>
  </si>
  <si>
    <t>Yearly report on energy production per different firing systems (Kat. 12-17), per Canton, and information on share of assortments used in energy production.</t>
  </si>
  <si>
    <t>Wood Grisons association (Graubünden Holz) (Graubünden Holz 2021).</t>
  </si>
  <si>
    <t>Wood Flow Analysis Grisons provides data on the wood value chain in Grisons based on surveys and interviews</t>
  </si>
  <si>
    <t>Catalonia</t>
  </si>
  <si>
    <t>Statistical Institute of Catalonia (Institut d’Estadística de Catalunya 2021).</t>
  </si>
  <si>
    <t xml:space="preserve">Wood harvested; production volume of wood products </t>
  </si>
  <si>
    <t>Catalan Forest Observatory (Observatori Forestal Català 2020).</t>
  </si>
  <si>
    <t>Wood harvested; domestic production, imports, exports and apparent consumption of firewood, wood chips and pellets for energy production.</t>
  </si>
  <si>
    <t>No differentiation between hardwood and softwood assortments within firewood and wood chips.</t>
  </si>
  <si>
    <t>Forest Science and Technology Centre of Catalonia (Adriano, Raddi (CTFC) 11/9/2021).</t>
  </si>
  <si>
    <t>Share of assortments of wood harvested</t>
  </si>
  <si>
    <t>From 2008 to 2014, within the industry “split poles and pickets” only split poles were accounted. There is no share of assortments of wood harvested available for the years 2015-2017.</t>
  </si>
  <si>
    <t>Hesse / Thuringia</t>
  </si>
  <si>
    <t>German Federal Statistical Office (Destatis) (DESTATIS 2019, 2021d).</t>
  </si>
  <si>
    <t>Wood market report of the German Federal Ministry of Food and Agriculture (DESTATIS 2019).</t>
  </si>
  <si>
    <t>Wood harvested, producer price index, production volume of wood products, imports and export, etc, reported on a national level.</t>
  </si>
  <si>
    <t>Working document raw wood and semi-finished wood products (Rohholz-Holzhalbwaren-Arbeitsberichte)</t>
  </si>
  <si>
    <t>Production volume  of wood products (first processing level) in 2009-2018 (m³)</t>
  </si>
  <si>
    <t>Energy statistics of the German Federal Statistical Office (DESTATIS 2021a, 2021c).</t>
  </si>
  <si>
    <t>Electricity and heat production</t>
  </si>
  <si>
    <t>Official special evaluation of the General Information Service (AKD/LfStat) based on a request of index of goods (Güterverzeichnis für Produktionsstatistiken 2009/2019) (Bayerisches Landesamt für Statistik 2021; DESTATIS 2021b).</t>
  </si>
  <si>
    <t>The AKD forwards the data to the statistical offices of the federal states for each wood industry considered.</t>
  </si>
  <si>
    <t xml:space="preserve">Identification of companies using the company database "Bisnode". </t>
  </si>
  <si>
    <t xml:space="preserve">The identification of companies is based on specific keywords when they were registered in the database. If the keywords do not fit exactly, some companies might be not identified. </t>
  </si>
  <si>
    <t>DeSH (German Sawmill and Timber Industry Association) (DeSH 2021).</t>
  </si>
  <si>
    <t>Map with overview of sawmills in Germany (freely accessible address and contact data of 338 of the approx. 2000 sawmills in Germany).</t>
  </si>
  <si>
    <t xml:space="preserve">Companies which are not a member of DeSH are not listed. Therefore, crosschecking with the Bisnode database was done. </t>
  </si>
  <si>
    <t>Monitoring reports founded by  the Agency for Renewable Resources (FNR) (Mantau et al. 2018).</t>
  </si>
  <si>
    <t>Raw material monitoring wood - Quantitative recording and balancing of wood use in Germany (primary surveys) (Rohstoffmonitoring Holz).</t>
  </si>
  <si>
    <t>Figures are partially out of date. Maps mostly represent size classes only (more qualitative data).</t>
  </si>
  <si>
    <t>Pulp and paper production, used raw materials</t>
  </si>
  <si>
    <t>·   Within some years production volumes are missing or not listed for specific wood products.</t>
  </si>
  <si>
    <t xml:space="preserve">·   Data for wood energy product industry (pellets, briquettes, charcoal). 
·   Data for trade (import and export). 
·   For fuelwood there is no differentiation in soft- and hardwood for the years 2009-2015. By-products are reported as “wood chips particles and residues” without a differentiation in soft- and hardwood.
</t>
  </si>
  <si>
    <t xml:space="preserve">·   The database provides information on the assortments: sawlogs and veneer logs, industrial roundwood, wood fuel (separated in chopped wood and wood chips)! The assortment "industrial roundwood" is transferred to the assortment “pulpwood” following the UNECE Joint Forest Sector Questionnaire: Definitions (FAO 2021). 
·    Other ownerships beside private and public are not reported.
</t>
  </si>
  <si>
    <t xml:space="preserve">·   Every five year a full survey is conducted. For these years the canton level is available (2007, 2012, 2017).
·   For all other years there is no Canton specific information available. </t>
  </si>
  <si>
    <t xml:space="preserve">·   The study was conducted in 2006 and 2020. Years between are not available. 
·   The study reveals that there is no other primary wood processing industry located in Grisons then the sawmill industry. 
·   The study reveals a high volume of logs exported in other Cantons and countries. </t>
  </si>
  <si>
    <t>·   Non continuous data from 2009 to 2018, due to confidential data, data with low reliability or not available.
·   Missing data (within listed years).</t>
  </si>
  <si>
    <t>·   Wood harvested on a federal state-level per year and per species groups and most available wood species.
·   Forest ownership-categories: private-, state-owned and others.
·   Reported in  m³ under bark (Holzeinschlagstatistik)</t>
  </si>
  <si>
    <t xml:space="preserve">·   Underestimation of wood harvest because private forest owner are not obliged to report their felling volumes to the statistical offices.
·   Generally, German sawn wood production is underestimated by official statistics due to a reporting threshold which is placed at 5.000 m³ minimum processing output per year (Auer and Rauch 2021; Jochem et al. 2015).
·   Underestimation of the production volume of pulp and paper due to cut-off threshold by company size (employee or/and turnover) within the official production statistics.
</t>
  </si>
  <si>
    <t>·   Wood harvest: underestimation because private forest owners have no reporting obligation.
·   No differentiation between hardwood assortments within import and export.
·   No differentiation between soft- and hardwood within import and export of wood fuels and by-products.
·   No differentiation between federal states within the products.</t>
  </si>
  <si>
    <t>·   Information of processed sawlogs (hardwood/ softwood) only available for Hesse. Thuringia is not reported due to data confidentiality issues. 
·   Other semi-finished products are only reported on a national level.</t>
  </si>
  <si>
    <t>·  Official statistics do not provide information on specific wood assortment used for energy production in a national state or in a federal state level. 
·  Wood is subsumed with other biomass in the category “biomass”.</t>
  </si>
  <si>
    <t>·   Within some years production volumes are missing or not listed due to confidentiality.
·   Inaccuracy due to reporting thresholds for reporting companies.</t>
  </si>
  <si>
    <t xml:space="preserve">Company and branch data bases (Dun &amp; Bradstreet Deutschland GmbH 2021). </t>
  </si>
  <si>
    <t>Production reports of the German fuel wood and pellet association (DEPV) (DEPV 2021).</t>
  </si>
  <si>
    <t>Production, consumption, import and export of pellets</t>
  </si>
  <si>
    <t>·   Underestimation due to cut-off threshold by company size (employee or/and turnover) within the official production statistics.
·   Only members of the DEPV report to the association.
·   Data which is available on the federal state level is not deliverable due to confidentiality guidelines.</t>
  </si>
  <si>
    <t>Annual report of the German Pulp and Paper Association (VDP) (Brabender 2021).</t>
  </si>
  <si>
    <t>·   No data available on a federal state level, only on a national level.
·   Only members of the VDP report to the association.</t>
  </si>
  <si>
    <t>Adriano, Raddi (2021): Producción de madera en rollo con corteza en Cataluña. E-mail message to Lina Maria, Girata-Sastoque (THRO). n.p., 11/9/2021.</t>
  </si>
  <si>
    <t>Auer, Veronika; Rauch, Peter (2021): Potential of substituting softwood with hardwood - A resource based analyses.</t>
  </si>
  <si>
    <t>Bayerisches Landesamt für Statistik (2021): Allgemeiner Auskunftsdienst. Available online at https://www.statistik.bayern.de/service/auskunftsdienst/index.html.</t>
  </si>
  <si>
    <t>BFE (2021): Schweizerische Holzenergiestatistik. Bundesamt für Energie. Available online at https://pubdb.bfe.admin.ch/de/suche?keywords=403.</t>
  </si>
  <si>
    <t>Brabender, Katrin (2021): Statistiken zum Leistungsbericht. DIE PAPIERINDUSTRIE e. V. Available online at Pelletproduktion in Deutschland 2018-2021.</t>
  </si>
  <si>
    <t>DEPV (2021): Pelletproduktion in Deutschland 2018-2021. Deutscher Energieholz- und Pellet-Verband e.V. Available online at https://depv.de/p/Pelletproduktion-in-Deutschland-2018-2021-gVEq9zJLKCZsRZ5qRLn9FJ.</t>
  </si>
  <si>
    <t>DeSH (2021): Startseite. Deutsche Säge- und Holzindustrie Bundesverband e.V. Available online at https://www.saegewerke.de/de_DE#map.</t>
  </si>
  <si>
    <t>DESTATIS (2019): Rohholz und Holzhalbwaren. Arbeitsunterlage. Wiesbaden. Statistisches Bundesamt Deutschland. Available online at https://www.statistischebibliothek.de/mir/receive/DESerie_mods_00000671.</t>
  </si>
  <si>
    <t>DESTATIS (2021a): Bruttostromerzeugung in Deutschland. Statistisches Bundesamt Deutschland. Available online at https://www.destatis.de/DE/Themen/Branchen-Unternehmen/Energie/Erzeugung/Tabellen/bruttostromerzeugung.html.</t>
  </si>
  <si>
    <t>DESTATIS (2021b): Methoden: Klassifikationen. Statistisches Bundesamt Deutschland. Available online at https://www.destatis.de/DE/Methoden/Klassifikationen/_inhalt.html.</t>
  </si>
  <si>
    <t>DESTATIS (2021c): Nettowärmeerzeugung, Brennstoffeinsatz, -bezug, -bestand der Heizwerke: Deutschland, Jahre, Energieträger. Statistisches Bundesamt Deutschland. Available online at https://www-genesis.destatis.de/genesis/online?&amp;sequenz=tabelleErgebnis&amp;selectionname=43411-0001#abreadcrumb.</t>
  </si>
  <si>
    <t>DESTATIS (2021d): Wald und Holz: Holzeinschlag nach Holzartengruppen, Holzsorten, ausgewählten Besitzarten. Statistisches Bundesamt Deutschland. Available online at https://www.destatis.de/DE/Themen/Branchen-Unternehmen/Landwirtschaft-Forstwirtschaft-Fischerei/Wald-Holz/Tabellen/holzeinschlag-deutschland.html.</t>
  </si>
  <si>
    <t>Dun &amp; Bradstreet Deutschland GmbH (2021): Firmendatenbank. Available online at https://www.bisnode-firmendatenbank.de/start.html.</t>
  </si>
  <si>
    <t>EUROSTAT (2021): Roundwood, fuelwood and other basic products.</t>
  </si>
  <si>
    <t>FAO (2021): FAOSTAT Forestry Production and Trade. Food and Agriculture Organization (FAO) the United Nations.</t>
  </si>
  <si>
    <t>FSO (2019): Eidgenössische Holzverarbeitungserhebung (HV). Edited by Bundesamt für Statistik. Swiss Federal Statistical Office. Available online at https://www.bfs.admin.ch/bfs/de/home/statistiken/land-forstwirtschaft/erhebungen/hv.assetdetail.9306549.html.</t>
  </si>
  <si>
    <t>FSO (2021): Wood harvest in Switzerland, in m3. Swiss Federal Statistical Office. Available online at https://www.pxweb.bfs.admin.ch/pxweb/en/px-x-0703010000_102/-/px-x-0703010000_102.px/.</t>
  </si>
  <si>
    <t>Graubünden Holz (2021): Graubünden Holz. Available online at https://graubuendenholz.ch/DE/home.html#.</t>
  </si>
  <si>
    <t>Institut d’Estadística de Catalunya (2021): Enquesta industrial de productes: Agrupacions i branques. Producció venuda per agrupacions i branques de la indústria. Catalunya. 2020.</t>
  </si>
  <si>
    <t>Keskkonnaagentuur (2020): Aastaraamat Mets 2019 Yearbook Forest 2019. With assistance of 1. Metsavarud: Mati Valgepea, Madis Raudsaar, Allan Sims, Tiiu Timmusk. Edited by Raudsaar Madis, Valgepea Mati. Keskkonnaagentuur.</t>
  </si>
  <si>
    <t>Mantau, Udo; Döring, Przemko; Weimar, Holger; Glasenapp, Sebastian (2018): Schriftenreihe Nachwachsende Rohstoffe. Edited by FNR. Fachagentur Nachwachsende Rohstoffe e. V. (FNR). Available online at https://mediathek.fnr.de/rohstoffmonitoring-holz-mengenmaessige-erfassung-und-bilanzierung-der-holzverwendung-in-deutschland.html.</t>
  </si>
  <si>
    <t>Observatori Forestal Català (2020): PRODUCTES FORESTALS I ECONOMIA.</t>
  </si>
  <si>
    <t>Statistics Estonia (2021): Statistical database. TO77: MANUFACTURING PRODUCTION BY THE LIST OF MANUFACTURING PRODUCTS (TTL), 2009.</t>
  </si>
  <si>
    <t>Bibliography</t>
  </si>
  <si>
    <r>
      <t xml:space="preserve">Jochem, Dominik; Weimar, Holger; Bösch, Matthias; Mantau, Udo; Dieter, Matthias (2015): Estimation of wood removals and fellings in Germany: a calculation approach based on the amount of used roundwood. In </t>
    </r>
    <r>
      <rPr>
        <i/>
        <sz val="10"/>
        <color theme="1"/>
        <rFont val="Arial"/>
        <family val="2"/>
      </rPr>
      <t xml:space="preserve">European Journal of Forest Research </t>
    </r>
    <r>
      <rPr>
        <sz val="10"/>
        <color theme="1"/>
        <rFont val="Arial"/>
        <family val="2"/>
      </rPr>
      <t>134 (5), pp. 869–888. DOI: 10.1007/s10342-015-0896-9.</t>
    </r>
  </si>
  <si>
    <t>imports / softwood and hardwood</t>
  </si>
  <si>
    <t>exports /softwood and hardwood</t>
  </si>
  <si>
    <t>CSR 3: Catalonia (Spain)</t>
  </si>
  <si>
    <t xml:space="preserve">CSR 3: Catalonia (Spain) </t>
  </si>
  <si>
    <t>CSR 1: Estonia</t>
  </si>
  <si>
    <t>CSR 4: Hesse/Thuringia (Germany)</t>
  </si>
  <si>
    <t>CSR 2: Grisons (Switzerland)</t>
  </si>
  <si>
    <t>FSO - Swiss Forestry Statistics - © FSO
https://www.pxweb.bfs.admin.ch/pxweb/en/px-x-0703010000_102/-/px-x-0703010000_102.px/</t>
  </si>
  <si>
    <t>Reported in m³ under bark; to consider bark, bark has to be added in the MFA</t>
  </si>
  <si>
    <t>The swiss database provides the following categories: Sawlogs and veneer logs, Industrial roundwood, Wood fuel - total! Is "Industrial Roundwood"  equals pulpwood. The swiss database does not provide any data for "others".
It is assumed that all of the fuelwood is used to produce energy.</t>
  </si>
  <si>
    <t>processed sawlogs</t>
  </si>
  <si>
    <t>only necessairy for germany based on the german product codes!</t>
  </si>
  <si>
    <t>Attention: planning and grading may already be included in the sawnwood production - crosscheck with the description in the specific statistic</t>
  </si>
  <si>
    <t>BFE - Bundesamt für Energie https://pubdb.bfe.admin.ch/de/suche?keywords=403</t>
  </si>
  <si>
    <t>wood used (all assortments) in automatic firing systems installed in Grisons</t>
  </si>
  <si>
    <t>Kat. 12a</t>
  </si>
  <si>
    <t>Kat.12b</t>
  </si>
  <si>
    <t>Kat. 13</t>
  </si>
  <si>
    <t>Kat.14a</t>
  </si>
  <si>
    <t>Kat. 14b</t>
  </si>
  <si>
    <t>Kat. 15</t>
  </si>
  <si>
    <t>Kat. 16a</t>
  </si>
  <si>
    <t>Kat. 16b</t>
  </si>
  <si>
    <t>Kat. 17</t>
  </si>
  <si>
    <t xml:space="preserve">Fuel turnover </t>
  </si>
  <si>
    <t>fire logs</t>
  </si>
  <si>
    <t>fuel wood</t>
  </si>
  <si>
    <t>residues</t>
  </si>
  <si>
    <t>post-consumer wood (Kat. 1-19)</t>
  </si>
  <si>
    <t>share of hardwood</t>
  </si>
  <si>
    <t xml:space="preserve">firelogs unspecified </t>
  </si>
  <si>
    <t>raw material for wood pellets</t>
  </si>
  <si>
    <t>without specific information</t>
  </si>
  <si>
    <t>m³ without bark</t>
  </si>
  <si>
    <t>To crosscheck with the felling statistics.
Data for 2018 equals data from the wood flow analysis 2020.</t>
  </si>
  <si>
    <t>Not applicable to Grisons due to missing biofuels industry.</t>
  </si>
  <si>
    <t>Data from Switzerland, effective annual values [in m3 wood (solid cubic metres)], divided into fuel assortments.
Distribution is comparable to Grisons</t>
  </si>
  <si>
    <t>assortment used for energy production</t>
  </si>
  <si>
    <t>All the produced pulpwood will be exported due to missing material applications within Grisons (Wood Flow Analysis Grisons)</t>
  </si>
  <si>
    <t>Not availalbe due to missing processing idnustry for pelltes and briquettes in Grisons</t>
  </si>
  <si>
    <r>
      <rPr>
        <b/>
        <sz val="11"/>
        <rFont val="Arial"/>
        <family val="2"/>
      </rPr>
      <t>COMMENT</t>
    </r>
    <r>
      <rPr>
        <sz val="11"/>
        <rFont val="Arial"/>
        <family val="2"/>
      </rPr>
      <t xml:space="preserve">
The data delivered by Statistics Estonia and EUROSTAT differ slightly!
Therefore both datasets are included in thte template!</t>
    </r>
  </si>
  <si>
    <t>Veneer sheets and plywood is usually reported in m³; 
the processing yield varies strongly depending on the processed wood species and the focused country; 
if plywood production is considered within the veneer industry plywood panels are not considered within the panel industry to avoid double counting.</t>
  </si>
  <si>
    <t>Attention: planning and grading may already be included in the sawnwood production - crosscheck with the description in the specific statistic.</t>
  </si>
  <si>
    <t>Usually reported in m³ that equals m³ (f).</t>
  </si>
  <si>
    <t xml:space="preserve">All data associated with a product code are taken from the Statistics Estonia database.
https://andmed.stat.ee/en/stat/majandus__toostus__toostustooted__aastastatistika </t>
  </si>
  <si>
    <t>1610 10 770</t>
  </si>
  <si>
    <t>1610 23 007</t>
  </si>
  <si>
    <t>no differentiation between hardwood and softwood</t>
  </si>
  <si>
    <t>fuelwood (SW/HW)</t>
  </si>
  <si>
    <r>
      <rPr>
        <b/>
        <sz val="11"/>
        <rFont val="Arial"/>
        <family val="2"/>
      </rPr>
      <t>COMMENT</t>
    </r>
    <r>
      <rPr>
        <sz val="11"/>
        <rFont val="Arial"/>
        <family val="2"/>
      </rPr>
      <t xml:space="preserve">
In general EUROSTAT and FAO offer equal data.
EUROSTAT provides more data, but with more rounding. 
Nevertheless, EUROSTAT is mostly used as a reference. 
The reference used in each case is noted in coloumn B.</t>
    </r>
  </si>
  <si>
    <t>1610 12 505
1610 12 507
1610 12 508</t>
  </si>
  <si>
    <t>sleepers</t>
  </si>
  <si>
    <t>sawnwood
sleepers
total production</t>
  </si>
  <si>
    <t>Data from OFC. Imports from abroad.</t>
  </si>
  <si>
    <t>Data from OFC. Exports abroad.</t>
  </si>
  <si>
    <t>This data was obtained by own estimation of OFC based on AVEBIOM (Spanish Biomass Association), CPF (Forestry Property Center), DACC (Department of Climate Action, Food and Rural Agenda), DiBa (Technical Office for Climate Change and Sustainability, Barcelona Provincial Council), ICAEN (Observatory of Biomass Boilers of Catalonia), and IDESCAT (Institute of Statistics of Catalonia).</t>
  </si>
  <si>
    <t>Source: Forest observatory of Catalonia (OFC). Apparent consumption.</t>
  </si>
  <si>
    <t>Source: Forest observatory of Catalonia (OFC). Domestic production.</t>
  </si>
  <si>
    <t>This data was obtained by own estimation of OFC based on DACC (Department of Climate Action, Food and Rural Agenda), ICAEN (Observatory of Biomass Boilers of Catalonia), and IDESCAT (Institute of Statistics of Catalonia).</t>
  </si>
  <si>
    <t>This data was obtained by own estimation of OFC based on CPF (Forestry Property Center), DACC (Department of Climate Action, Food and Rural Agenda), DiBa (Technical Office for Climate Change and Sustainability, Barcelona Provincial Council), ICAEN (Observatory of Biomass Boilers of Catalonia), and IDESCAT (Institute of Statistics of Catalonia).</t>
  </si>
  <si>
    <r>
      <rPr>
        <b/>
        <sz val="11"/>
        <rFont val="Arial"/>
        <family val="2"/>
      </rPr>
      <t>COMMENT</t>
    </r>
    <r>
      <rPr>
        <sz val="11"/>
        <rFont val="Arial"/>
        <family val="2"/>
      </rPr>
      <t xml:space="preserve">
The data is only for Hesse.</t>
    </r>
  </si>
  <si>
    <t>sawlogs/veneer logs (SW/HW)
pulpwood (SW/HW)
fuelwood (SW/HW)
by-products (sum of sawdust, wood chips, slaps, splinter, etc.) (SW/HW)</t>
  </si>
  <si>
    <t>Wood_industry_maps_CSR4</t>
  </si>
  <si>
    <t>Individual comment</t>
  </si>
  <si>
    <t>RMK: Yearbook FOREST 2019 page 269; https://keskkonnaagentuur.ee/media/882/download) 
RMK: Annual Report 2010, p.17
https://www.rmk.ee/organisation/publications-by-rmk/annual-reports-of-rmk/archive
RMK: Annual Report 2015, p. 23	
https://www.rmk.ee/organisation/publications-by-rmk/annual-reports-of-rmk/archive 
RMK: Annual Report 2020, p.26
https://www.rmk.ee/organisation/publications-by-rmk/annual-reports-of-rmk
FAO: https://www.fao.org/faostat/en/#data/FO</t>
  </si>
  <si>
    <r>
      <t xml:space="preserve">Forestry production
sum of all types of ownership
</t>
    </r>
    <r>
      <rPr>
        <b/>
        <sz val="11"/>
        <color theme="1"/>
        <rFont val="Arial"/>
        <family val="2"/>
      </rPr>
      <t>data from FAO</t>
    </r>
  </si>
  <si>
    <r>
      <t xml:space="preserve">state-owned
</t>
    </r>
    <r>
      <rPr>
        <b/>
        <sz val="11"/>
        <color theme="1"/>
        <rFont val="Arial"/>
        <family val="2"/>
      </rPr>
      <t>data from RMK
Forest Yearbook 2019</t>
    </r>
  </si>
  <si>
    <t>TOTAL logs softwood</t>
  </si>
  <si>
    <t>TOTAL pulpwood softwood</t>
  </si>
  <si>
    <t>TOTAL logs hardwood</t>
  </si>
  <si>
    <t>TOTAL pulpwood hardwood</t>
  </si>
  <si>
    <t>soft- and hardwood</t>
  </si>
  <si>
    <t>state-owned
data from RMK
Annual Report 2010, 2015, 2020</t>
  </si>
  <si>
    <t>logs</t>
  </si>
  <si>
    <t>paper wood/pulpwood</t>
  </si>
  <si>
    <t>firewood</t>
  </si>
  <si>
    <t>wood chips and cutting waste/residuals</t>
  </si>
  <si>
    <r>
      <t xml:space="preserve">FAO only provides data which does not distinguish in type of ownership but in sawlog/veneer logs, pulpwood and fuelwood as well as in softwood and hardwood.
reference </t>
    </r>
    <r>
      <rPr>
        <b/>
        <sz val="11"/>
        <color rgb="FF7030A0"/>
        <rFont val="Arial"/>
        <family val="2"/>
      </rPr>
      <t>FAO: https://www.fao.org/faostat/en/#data/FO</t>
    </r>
    <r>
      <rPr>
        <sz val="11"/>
        <color theme="1"/>
        <rFont val="Arial"/>
        <family val="2"/>
      </rPr>
      <t xml:space="preserve">
</t>
    </r>
    <r>
      <rPr>
        <b/>
        <sz val="11"/>
        <rFont val="Arial"/>
        <family val="2"/>
      </rPr>
      <t>The State Forest Management Centre (RMK)</t>
    </r>
    <r>
      <rPr>
        <sz val="11"/>
        <color theme="1"/>
        <rFont val="Arial"/>
        <family val="2"/>
      </rPr>
      <t xml:space="preserve"> offers data about state-owned forest products in relation to sales figures that partly do not distinguishe in softwood and hardwood.
    -  Within the </t>
    </r>
    <r>
      <rPr>
        <b/>
        <sz val="11"/>
        <color theme="9"/>
        <rFont val="Arial"/>
        <family val="2"/>
      </rPr>
      <t xml:space="preserve">Yearbook Forest 2019 </t>
    </r>
    <r>
      <rPr>
        <sz val="11"/>
        <rFont val="Arial"/>
        <family val="2"/>
      </rPr>
      <t xml:space="preserve">data of "sales of roundwood by assortments in (m³)" is offered.
       This reference distinguishes in tree species (except fuelwood and others), so they can be allocated to soft- and hardwood
    -  Within the </t>
    </r>
    <r>
      <rPr>
        <b/>
        <sz val="11"/>
        <color theme="4"/>
        <rFont val="Arial"/>
        <family val="2"/>
      </rPr>
      <t xml:space="preserve">Annual Reports 2010, 2015, 2020 </t>
    </r>
    <r>
      <rPr>
        <sz val="11"/>
        <rFont val="Arial"/>
        <family val="2"/>
      </rPr>
      <t xml:space="preserve"> data of "sale of forest material/timber (m³)" is offered.
       This reference does not distinguishe in soft- and hardwood</t>
    </r>
  </si>
  <si>
    <t>FAO relies on the definitions of "Joint Forest Sector Questionnaire". "Wood fuel" includes wood harvested from main stems, branches and other parts of trees (where these are harvested for fuel), round or split, and wood that will be used for the production of charcoal (e.g. in pit kilns and portable ovens), wood pellets and other agglomerates. It also includes wood chips to be used for fuel that are made directly (i.e. in the forest) from roundwood. It excludes wood charcoal, pellets and other agglomerates.</t>
  </si>
  <si>
    <t>The categories "pine logs", "Pine logs d&lt;18" and "spruce logs", "spruce logs d&lt;18" were summed up to the category "TOTAL logs softwood".</t>
  </si>
  <si>
    <t>The categories "pine pulpwood" and "spruce pulpwood" were summed up to the category "TOTAL pulpwood softwood".</t>
  </si>
  <si>
    <t>The categories "birch veneer logs", "birch logs" and "aspen logs" were summed up to the category "TOTAL logs hardwood".</t>
  </si>
  <si>
    <t>The categories "birch pulpwood" and "aspen pulpwood" were summed up to the category "TOTAL pulpwood hardwood".</t>
  </si>
  <si>
    <t>Reported in 1,000 m³ under bark; to consider bark, bark has to be added in the MFA.</t>
  </si>
  <si>
    <t>In AR 2010 the category is called "wood chips and cutting waste";  within the AR 2015 and 2020 the category was renamed to "wood chips and residuals"; regarding the descriptions of the AR the mentionned "wood cips" are "green wood chips" suitable for the energy production</t>
  </si>
  <si>
    <t>In AR 2010 the category is called "paper wood";  within the AR 2015 and 2020 the category was renamed to "pulpwood".</t>
  </si>
  <si>
    <t>2. Dun &amp; Bradstreet Deutschland GmbH (2021): Firmendatenbank. Available online at https://www.bisnode-firmendatenbank.de/start.html.</t>
  </si>
  <si>
    <t>1) Production volumes from Idescat (Institute of Statistics of Catalonia). Producción de madera y leña. Por titularidad. Provincias (https://www.idescat.cat/pub/?id=aec&amp;n=464&amp;t=2018&amp;lang=es)
2) Assortment share from interview with Center of Forestry Science and Technology of Catalonia (CTFC) (Centre de Ciència i Tecnologia Forestal de Catalunya)</t>
  </si>
  <si>
    <t>sawlogs</t>
  </si>
  <si>
    <t>fuelwood (wood chips)</t>
  </si>
  <si>
    <t>fuelwood (firewood)</t>
  </si>
  <si>
    <t>· Yearbook Forest 2019: "sales of roundwood by assortments in (m³)"
· Annual Reports 2010, 2015, 2020: "sale of forest material/timber (m³)"</t>
  </si>
  <si>
    <t>No differentiation between state-, private- owned and others.</t>
  </si>
  <si>
    <t>·   Data only for state-owned assortments.
·   Sales volumes within Estonia.</t>
  </si>
  <si>
    <t>Overview sheet with information of the content of the scientific data set.</t>
  </si>
  <si>
    <t>1. FAO, ITTO, &amp; Nations, U. (2020). Forest product conversion factors. Available online at https://doi.org/10.4060/ca7952en</t>
  </si>
  <si>
    <t>Source: direct messages from Holzvermarktung Graubünden, PLD, and Lenca</t>
  </si>
  <si>
    <t>Only necessairy for Germany based on the German product codes!</t>
  </si>
  <si>
    <t>· Wood harvested; production volumes of wood products, imports and exports</t>
  </si>
  <si>
    <t>· Production volumes of wood products, consumption of wood in energy production</t>
  </si>
  <si>
    <t>Version</t>
  </si>
  <si>
    <t>Date</t>
  </si>
  <si>
    <t>Modified by</t>
  </si>
  <si>
    <t>Sebastian Kägler 
(BayFOR)</t>
  </si>
  <si>
    <t>1.01</t>
  </si>
  <si>
    <t>1.0</t>
  </si>
  <si>
    <t>Veronika Auer
Lina Girata-Satoque</t>
  </si>
  <si>
    <t>Initial version</t>
  </si>
  <si>
    <t>Martin Brunsmeier</t>
  </si>
  <si>
    <t>Quality review I</t>
  </si>
  <si>
    <t>The data collection refers to the timespan from 2009 to 2018.</t>
  </si>
  <si>
    <t>no comments</t>
  </si>
  <si>
    <t>species</t>
  </si>
  <si>
    <t>sepcies</t>
  </si>
  <si>
    <t xml:space="preserve">species and assortment (if available) </t>
  </si>
  <si>
    <t xml:space="preserve">Swiss Federal Statistical Office https://www.bfs.admin.ch/bfs/de/home/statistiken/kataloge-datenbanken/tabellen.assetdetail.5906200.html </t>
  </si>
  <si>
    <t xml:space="preserve">Detailed information from DESTATIS: For example, the fact that in 2012 the state forest Hesse did not report oak fuelwood may have been due to specific inaccuracies in the respective federal state in the year of collection. However, it may be that the corresponding value is actually zero. Possible inaccuracies in former years cannot longer be traced today. The data availalbe are complete. Furhter figures are not available.
</t>
  </si>
  <si>
    <t>2.0</t>
  </si>
  <si>
    <t>Janine Schweier</t>
  </si>
  <si>
    <t xml:space="preserve">Veronika Auer </t>
  </si>
  <si>
    <t>References</t>
  </si>
  <si>
    <t xml:space="preserve">·   Single and small manual firing systems are not reported (Kat.1 -11). Due to the fact, that they account approximately to 2% of the total energy production, they were neglected.
·   Kat. 18 - 20 were not listed in the reports. Two heat and power plants were identified in Grisons and contacted individually. </t>
  </si>
  <si>
    <t>GP2018 Code</t>
  </si>
  <si>
    <t>GP2019 Code</t>
  </si>
  <si>
    <t>until 2019: biofuels</t>
  </si>
  <si>
    <t>Pellets/ briquettes/ logs were listed under one reporting number until 2019</t>
  </si>
  <si>
    <t>20147 - Various organic chemical precursors and chemicals</t>
  </si>
  <si>
    <t>Sulphite pulp: ≈ 90% hardwood</t>
  </si>
  <si>
    <t>Beech wood was not recorded separately until 2019</t>
  </si>
  <si>
    <t>Until 2019 Coniferous wood one reporting number</t>
  </si>
  <si>
    <t>GP2018 Code (reporting number)</t>
  </si>
  <si>
    <t>GP2019 Code (reporting number)</t>
  </si>
  <si>
    <t xml:space="preserve">Usually reported in m³ that equals m³ (f). </t>
  </si>
  <si>
    <t>Federal Statistical Office, Working Paper Raw wood and semi-finished wood products, 2009-2019 - Page 6 (Statistisches Bundesamt, Arbeitsunterlage Rohholz und Holzhalbwaren, 2009-2019 - Seite 6)</t>
  </si>
  <si>
    <t>confidential</t>
  </si>
  <si>
    <t>confidential , low reliability or not available</t>
  </si>
  <si>
    <t>Confidential , low reliability or not available</t>
  </si>
  <si>
    <t>Magnitude less than half of the unit employed or no production in reference year</t>
  </si>
  <si>
    <t>There is no company in Grisons in the wood energy product industry (there is no production of pellets, briquettes and charcoal in Grisons).</t>
  </si>
  <si>
    <t>There is no company in Grisons in the pulp and biorefinery industry.</t>
  </si>
  <si>
    <r>
      <t xml:space="preserve">The data available is presented above as </t>
    </r>
    <r>
      <rPr>
        <b/>
        <sz val="11"/>
        <rFont val="Arial"/>
        <family val="2"/>
      </rPr>
      <t>"wood used (all assortments) in automatic firing systems installed in Grisons"</t>
    </r>
    <r>
      <rPr>
        <sz val="11"/>
        <rFont val="Arial"/>
        <family val="2"/>
      </rPr>
      <t xml:space="preserve">, </t>
    </r>
    <r>
      <rPr>
        <b/>
        <sz val="11"/>
        <rFont val="Arial"/>
        <family val="2"/>
      </rPr>
      <t xml:space="preserve">"Fuel turnover" </t>
    </r>
    <r>
      <rPr>
        <sz val="11"/>
        <rFont val="Arial"/>
        <family val="2"/>
      </rPr>
      <t>and</t>
    </r>
    <r>
      <rPr>
        <b/>
        <sz val="11"/>
        <rFont val="Arial"/>
        <family val="2"/>
      </rPr>
      <t xml:space="preserve"> "assortment used for energy production"</t>
    </r>
    <r>
      <rPr>
        <sz val="11"/>
        <rFont val="Arial"/>
        <family val="2"/>
      </rPr>
      <t>.</t>
    </r>
  </si>
  <si>
    <t>There is no company in Grisons in the wood panel industry.</t>
  </si>
  <si>
    <t>There is no company in Grisons in the veneer and plywood industry.</t>
  </si>
  <si>
    <t>There is no company in Grisons that does secondary wood processing of sawnwood.</t>
  </si>
  <si>
    <t>There is no company in Grisons that does other processing technologies.</t>
  </si>
  <si>
    <t>Magnitude less than half of the unit employed or no production in reference year.</t>
  </si>
  <si>
    <t xml:space="preserve"> Missing data</t>
  </si>
  <si>
    <t>Missing data</t>
  </si>
  <si>
    <t>GP2019 reporting unit</t>
  </si>
  <si>
    <t>rough (surface not further edited)</t>
  </si>
  <si>
    <t>Wooden railway sleepers, not impregnated</t>
  </si>
  <si>
    <t>Wooden railway sleepers, impregnated</t>
  </si>
  <si>
    <t>differently finished (e.g. only sawn and hemmed), made of oak wood</t>
  </si>
  <si>
    <t>from softwood</t>
  </si>
  <si>
    <t>from hardwood</t>
  </si>
  <si>
    <t>Fir and spruce wood rough &gt; 6 mm thick</t>
  </si>
  <si>
    <t>Longitudinally sawn rough finger-jointed pine Di &gt; 6mm</t>
  </si>
  <si>
    <t>Softwood rough, finger-jointed Di &gt; 6mm</t>
  </si>
  <si>
    <t>Oak wood otherwise worked sawn etc Di &gt; 6 mm</t>
  </si>
  <si>
    <t>Softwood wood platelets or shavings</t>
  </si>
  <si>
    <t>hardwood wood platelets or shavings</t>
  </si>
  <si>
    <t>Wood in the rough, whether or not stripped of bark or sapwood or roughly squared, treated with paint, stains, creosote or other preservatives</t>
  </si>
  <si>
    <t>Raw wood dressed treated with preservative</t>
  </si>
  <si>
    <t>Other raw wood (incl. split poles and stakes)</t>
  </si>
  <si>
    <t>planed or ground</t>
  </si>
  <si>
    <t>Planed fir and spruce etc &gt; 6 mm thick</t>
  </si>
  <si>
    <t>Planed pine etc &gt; 6 mm thick</t>
  </si>
  <si>
    <t>Softwood mouldings profile planed sanded</t>
  </si>
  <si>
    <t>Mouldings</t>
  </si>
  <si>
    <t>Other profiled softwood (including strips and friezes for parquet flooring, not assembled), profiled along one or more edges, ends or faces, whether or not planed, whether or not finger-jointed</t>
  </si>
  <si>
    <t>planed or sanded (also wedge galvanised), made of oak wood</t>
  </si>
  <si>
    <t>Coniferous wood roughened planed etc. also finger-jointed thickness &gt; 6mm</t>
  </si>
  <si>
    <t>Oak wood planed sanded thickness &gt; 6 mm</t>
  </si>
  <si>
    <t>planed or sanded (also wedge galvanised), made of beech wood</t>
  </si>
  <si>
    <t>Planed or sanded, of other non-tropical hardwoods</t>
  </si>
  <si>
    <t>Beech wood planed sanded thickness &gt; 6 mm</t>
  </si>
  <si>
    <t>Other non-tropical hardwood planed sanded thickness &gt; 6 mm</t>
  </si>
  <si>
    <t>Veneer sheets or sheets for plywood (whether or not assembled) and other wood sawn lengthwise, sliced or peeled, of a thickness not exceeding 6 mm, of coniferous wood</t>
  </si>
  <si>
    <t>Veneer sheets or sheets for plywood (whether or not assembled) and other wood sawn lengthwise, sliced or peeled, of a thickness not exceeding 6 mm, of wood other than tropical wood or coniferous wood</t>
  </si>
  <si>
    <t>Veneer sheets or sheets softwood for plywood and other wood thickness &lt;=6mm</t>
  </si>
  <si>
    <t>Veneer sheets or sheets other wood for plywood  thickness &lt;=6mm</t>
  </si>
  <si>
    <t>Particleboard coated with high pressure laminates with decorative layer</t>
  </si>
  <si>
    <t>Particleboard, coated with melamine resin impregnated paper layers</t>
  </si>
  <si>
    <t>Oriented strand board panels (OSB) made of wood</t>
  </si>
  <si>
    <t>Waferboard panels and similar Boards, made of wood (excluding chipboard and oriented strand boards)</t>
  </si>
  <si>
    <t>Thin MDF panels, with a thickness of 5 mm or less, raw/sanded or otherwise processed</t>
  </si>
  <si>
    <t>raw/ground</t>
  </si>
  <si>
    <t>Particleboard raw or only grounded</t>
  </si>
  <si>
    <t>Particleboard etc raw from wood</t>
  </si>
  <si>
    <t>Thin MDF panles thickness &lt;= 5 mm</t>
  </si>
  <si>
    <t>MDF-Pl Thinkness &gt; 9mm densitiy &gt;650- 800kg/m³ raw grounded geschliffen</t>
  </si>
  <si>
    <t>Edited differently</t>
  </si>
  <si>
    <t>MDF-Pl thickness &gt; 9mm densitiy &gt;650- 800kg/m3 and bearbeitet</t>
  </si>
  <si>
    <t>Other fibreboard, of a density exceeding 500 kg/m³ but not exceeding 800 kg/m³.</t>
  </si>
  <si>
    <t>Made of wood-polymer materials (e.g. decking boards)</t>
  </si>
  <si>
    <t>Light MDF panels, with a thickness of more than 5 mm up to 9 mm, with a density of less than 650 kg/m³.</t>
  </si>
  <si>
    <t>Light-MDF-Pl thikness &gt;  5-9mm density &lt; 650 kg/m³</t>
  </si>
  <si>
    <t>HDF panels density &gt; 800 kg/m³ raw/grounded</t>
  </si>
  <si>
    <t>Other fibreboard density &gt; 500-800 kg/m³</t>
  </si>
  <si>
    <t>Fibreboards made of wood-polymer materials (e.g. decking boards)</t>
  </si>
  <si>
    <t>Waste liquors from the manufacture of pulp, whether or not concentrated, desugared or chemically treated (including lignosulphonates) (excluding tall oil)</t>
  </si>
  <si>
    <t>Waste liquors from the manufacture of pulp</t>
  </si>
  <si>
    <t>Chemical wood pulp (sulphite pulp) (excluding those for dissolution)</t>
  </si>
  <si>
    <t>Chemical pulps of wood (soda or sulphate pulp) (excluding those for dissolving)</t>
  </si>
  <si>
    <t>Chemical wood pulp, for dissolution</t>
  </si>
  <si>
    <t>Pellets, pressed, from sawdust or other sawmill by-products</t>
  </si>
  <si>
    <t>Briquettes, logs or similar. Moulds compressed from sawdust and other sawmill by-products</t>
  </si>
  <si>
    <t>Charcoal (including coal from shells or nuts), whether or not agglomerated</t>
  </si>
  <si>
    <t>Biodiesel and biodiesel blends, not containing petroleum oils or oils obtained from bituminous materials or containing by weight less than 70 % of petroleum oils or oils obtained from bituminous materials</t>
  </si>
  <si>
    <t>The four sheets  of forest data show the felling data from forests. The  volumes are reported in m³ with bark or without bark depending on the official reporting unit of the specific  case study region (CSR) statistical office and its specific reporting manners. CSR1: Estonia; CSR2: Grisons (Switzerland); CSR3: Catalonia (Spain); CSR4: Hesse/Thuringia (Germany).</t>
  </si>
  <si>
    <t>The data are classified according to i) forest ownership like public, private and others; ii) assortment (sawlogs/veneer logs, pulpwood, fuelwood; following the UNECE Forest product conversion factors¹), and iii) species (softwood, hardwood). The level of recorded data depends on the CSR-specific data availability.</t>
  </si>
  <si>
    <t>The four sheets of CSR-specific statistical data  show the consolidated production  volumes per  (semi-finished) product per year and for each CSR.</t>
  </si>
  <si>
    <t>The data are grouped on the first level by the  type of specific wood processing industry and on the second level by the  specific products.</t>
  </si>
  <si>
    <t>Usually, the data sources refer to official production statistics provided by national or state statistical offices. Following industries are considered: sawmill, other processing technologies, further wood processing, veneer and plywood, wood panel, pulp and biorefinery, and wood energy product. Data regarding the energy industry and trades are gathered by other statistics such as energy production statistics and trade statistics.</t>
  </si>
  <si>
    <t xml:space="preserve">All product data are classified due to the first 6-digits of international Code of PRODCOM which corresponds to the CSR-specific codes. These CSR-specific codes enlarge the PRODCOM by sometimes adding few more digits to be more precise regarding the different products. For instance, Germany (CSR 4), applies a 9 digits code and a more precise differentiation of products for sawmill industry and further wood processing industry is possible. In the rows of N onwards a description of the production codes and the units in which the data is provide are stated. </t>
  </si>
  <si>
    <t xml:space="preserve">Data sources are reported under "used reference" in field A3. Further notes related to the collected data are mentioned in N2, O2, P2, Q2 </t>
  </si>
  <si>
    <t>In case data are missing (not available, confidential, or low reliable) the material flow analysis (MFA) bases on estimated data.</t>
  </si>
  <si>
    <t>In CSR 2 (Grisons) and CSR 4 (Hesse/Thuringia), many data were not recorded on the level of canton or federal state (CSR 2 and 4, respectively). In these cases, expert knowledge of CSR partners and other data sources (e.g. internet research, national expert branch reports, association reports and knowledge) were used.</t>
  </si>
  <si>
    <t>In CSR 4 (Hesse/Thuringia), due to a lack of statistical data at a federal state level, the information is going to be gathered by identifying the wood processing companies per each industry (sawmill, other processing technologies, further wood processing, veneer and plywood, wood panel, pulp and biorefinery, and wood energy product). The map show where the companies are located. In the next step, an internet search will be conducted to gain information on the production volume of specific produced products and therefore, volume of specific wood assortment processed. The gathered information will be cross-checked with monitoring reports of the wood industry in Germany (if applicable). Even in case these reports provide rough but inconsistent and incomplete data, it is the only source publicly available to cross-checked the gathered information through internet search.</t>
  </si>
  <si>
    <t>This sheet presents the sources used to collect the data of each CSR. These sources were evaluated based on their data availability regarding content information, data reliability, wood assortments specifications and product codes.</t>
  </si>
  <si>
    <t>Quality review II</t>
  </si>
  <si>
    <t>2.01</t>
  </si>
  <si>
    <t>Updated version II</t>
  </si>
  <si>
    <t>Updated version I</t>
  </si>
  <si>
    <t>In CSR 4, the map was done using the data of wood industries located in Hesse and Thuringia, based on expert knowledge and founded in the database Bisnode² which is a platform with company information for marketing, sales, research and analysis. This company database is available for universities.</t>
  </si>
  <si>
    <t>Update of the map of CSR4 (north arrow, addtional companies), Cover Sheet, History of Changes (format)</t>
  </si>
  <si>
    <t>Modification reason</t>
  </si>
  <si>
    <t>Disclaimer</t>
  </si>
  <si>
    <t>This document reflects only the authors’ view and not those of the European Community. This work may rely on data from sources external to the members of the ONEforest project consortium. Members of the Consortium do not accept liability for loss or damage suffered by any third party because of errors or inaccuracies in such data. The information in this document is provided “as is” and no guarantee or warranty is given that the information is fit for any particular purpose. The user thereof uses the information at its sole risk and neither the European Community nor any member of the ONEforest Consortium is liable for any use that may be made of the information.</t>
  </si>
  <si>
    <t>2.02</t>
  </si>
  <si>
    <t>2.03</t>
  </si>
  <si>
    <t>Sandra Krommes</t>
  </si>
  <si>
    <t>Final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</si>
</sst>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_);_(* \(#,##0.00\);_(* &quot;-&quot;??_);_(@_)"/>
    <numFmt numFmtId="165" formatCode="_(* #,##0_);_(* \(#,##0\);_(* &quot;-&quot;??_);_(@_)"/>
    <numFmt numFmtId="166" formatCode="0.0%"/>
    <numFmt numFmtId="167" formatCode="[$-403]0%"/>
    <numFmt numFmtId="168" formatCode="0.0"/>
    <numFmt numFmtId="169" formatCode="0.000"/>
  </numFmts>
  <fonts count="33">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sz val="11"/>
      <color rgb="FFFF0000"/>
      <name val="Arial"/>
      <family val="2"/>
    </font>
    <font>
      <u/>
      <sz val="11"/>
      <color theme="10"/>
      <name val="Calibri"/>
      <family val="2"/>
      <scheme val="minor"/>
    </font>
    <font>
      <b/>
      <sz val="11"/>
      <name val="Arial"/>
      <family val="2"/>
    </font>
    <font>
      <b/>
      <sz val="11"/>
      <color rgb="FF000000"/>
      <name val="Arial"/>
      <family val="2"/>
    </font>
    <font>
      <sz val="11"/>
      <color rgb="FF000000"/>
      <name val="Arial"/>
      <family val="2"/>
    </font>
    <font>
      <sz val="10"/>
      <color theme="1"/>
      <name val="Arial4"/>
    </font>
    <font>
      <sz val="11"/>
      <color theme="5" tint="-0.249977111117893"/>
      <name val="Arial"/>
      <family val="2"/>
    </font>
    <font>
      <sz val="11"/>
      <color indexed="8"/>
      <name val="Calibri"/>
      <family val="2"/>
      <scheme val="minor"/>
    </font>
    <font>
      <sz val="11"/>
      <color theme="0" tint="-0.34998626667073579"/>
      <name val="Arial"/>
      <family val="2"/>
    </font>
    <font>
      <b/>
      <sz val="10"/>
      <color theme="1"/>
      <name val="Arial"/>
      <family val="2"/>
    </font>
    <font>
      <sz val="10"/>
      <color theme="1"/>
      <name val="Arial"/>
      <family val="2"/>
    </font>
    <font>
      <i/>
      <sz val="10"/>
      <color theme="1"/>
      <name val="Arial"/>
      <family val="2"/>
    </font>
    <font>
      <b/>
      <sz val="10"/>
      <color rgb="FF365F91"/>
      <name val="Arial"/>
      <family val="2"/>
    </font>
    <font>
      <sz val="10"/>
      <color rgb="FF404040"/>
      <name val="Arial"/>
      <family val="2"/>
    </font>
    <font>
      <sz val="10"/>
      <color rgb="FFA6A6A6"/>
      <name val="Arial"/>
      <family val="2"/>
    </font>
    <font>
      <b/>
      <sz val="11"/>
      <color theme="7" tint="-0.249977111117893"/>
      <name val="Arial"/>
      <family val="2"/>
    </font>
    <font>
      <sz val="11"/>
      <color theme="7" tint="-0.249977111117893"/>
      <name val="Arial"/>
      <family val="2"/>
    </font>
    <font>
      <sz val="12"/>
      <color theme="1"/>
      <name val="Arial"/>
      <family val="2"/>
    </font>
    <font>
      <sz val="10"/>
      <name val="Arial"/>
      <family val="2"/>
    </font>
    <font>
      <b/>
      <sz val="11"/>
      <color rgb="FF7030A0"/>
      <name val="Arial"/>
      <family val="2"/>
    </font>
    <font>
      <b/>
      <sz val="11"/>
      <color theme="9"/>
      <name val="Arial"/>
      <family val="2"/>
    </font>
    <font>
      <b/>
      <sz val="11"/>
      <color theme="4"/>
      <name val="Arial"/>
      <family val="2"/>
    </font>
    <font>
      <sz val="11"/>
      <color theme="0" tint="-0.249977111117893"/>
      <name val="Arial"/>
      <family val="2"/>
    </font>
    <font>
      <b/>
      <sz val="11"/>
      <color theme="1"/>
      <name val="Calibri"/>
      <family val="2"/>
      <scheme val="minor"/>
    </font>
    <font>
      <b/>
      <sz val="12"/>
      <color theme="1"/>
      <name val="Calibri"/>
      <family val="2"/>
      <scheme val="minor"/>
    </font>
    <font>
      <sz val="8"/>
      <name val="Calibri"/>
      <family val="2"/>
      <scheme val="minor"/>
    </font>
    <font>
      <b/>
      <sz val="10"/>
      <color rgb="FFFFFFFF"/>
      <name val="Arial"/>
      <family val="2"/>
    </font>
    <font>
      <sz val="22"/>
      <color rgb="FF3DAC50"/>
      <name val="Arial"/>
      <family val="2"/>
    </font>
  </fonts>
  <fills count="17">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C0C0C0"/>
        <bgColor rgb="FFC0C0C0"/>
      </patternFill>
    </fill>
    <fill>
      <patternFill patternType="solid">
        <fgColor theme="5" tint="0.39997558519241921"/>
        <bgColor rgb="FFC0C0C0"/>
      </patternFill>
    </fill>
    <fill>
      <patternFill patternType="solid">
        <fgColor theme="3" tint="0.59999389629810485"/>
        <bgColor rgb="FFC0C0C0"/>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79998168889431442"/>
        <bgColor rgb="FFC0C0C0"/>
      </patternFill>
    </fill>
    <fill>
      <patternFill patternType="solid">
        <fgColor theme="4" tint="0.79998168889431442"/>
        <bgColor indexed="64"/>
      </patternFill>
    </fill>
    <fill>
      <patternFill patternType="solid">
        <fgColor theme="9" tint="0.39997558519241921"/>
        <bgColor indexed="64"/>
      </patternFill>
    </fill>
    <fill>
      <patternFill patternType="solid">
        <fgColor rgb="FFEEDDFF"/>
        <bgColor indexed="64"/>
      </patternFill>
    </fill>
    <fill>
      <patternFill patternType="solid">
        <fgColor theme="4" tint="0.59999389629810485"/>
        <bgColor indexed="64"/>
      </patternFill>
    </fill>
    <fill>
      <patternFill patternType="solid">
        <fgColor rgb="FF3DAC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167" fontId="10" fillId="0" borderId="0"/>
    <xf numFmtId="0" fontId="12" fillId="0" borderId="0"/>
    <xf numFmtId="0" fontId="23" fillId="0" borderId="0"/>
    <xf numFmtId="0" fontId="23" fillId="0" borderId="0"/>
    <xf numFmtId="44" fontId="1" fillId="0" borderId="0" applyFont="0" applyFill="0" applyBorder="0" applyAlignment="0" applyProtection="0"/>
  </cellStyleXfs>
  <cellXfs count="562">
    <xf numFmtId="0" fontId="0" fillId="0" borderId="0" xfId="0"/>
    <xf numFmtId="0" fontId="2" fillId="0" borderId="0" xfId="0" applyFont="1" applyAlignment="1">
      <alignment horizontal="left" vertical="center" indent="1"/>
    </xf>
    <xf numFmtId="0" fontId="3" fillId="0" borderId="1" xfId="0" applyFont="1" applyBorder="1" applyAlignment="1">
      <alignment horizontal="left" vertical="center" indent="1"/>
    </xf>
    <xf numFmtId="0" fontId="2" fillId="0" borderId="0" xfId="0" applyFont="1" applyBorder="1" applyAlignment="1">
      <alignment horizontal="left" vertical="center" indent="1"/>
    </xf>
    <xf numFmtId="0" fontId="3" fillId="0" borderId="1" xfId="0" applyFont="1" applyBorder="1" applyAlignment="1">
      <alignment vertical="center"/>
    </xf>
    <xf numFmtId="0" fontId="2" fillId="3" borderId="1" xfId="0" applyFont="1" applyFill="1" applyBorder="1" applyAlignment="1">
      <alignment horizontal="left" vertical="center" indent="1"/>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wrapText="1"/>
    </xf>
    <xf numFmtId="0" fontId="2" fillId="0" borderId="14" xfId="0" applyFont="1" applyBorder="1" applyAlignment="1">
      <alignment horizontal="left" vertical="center" indent="1"/>
    </xf>
    <xf numFmtId="0" fontId="2" fillId="0" borderId="14" xfId="0" applyFont="1" applyBorder="1" applyAlignment="1">
      <alignment horizontal="left" vertical="center"/>
    </xf>
    <xf numFmtId="0" fontId="2" fillId="0" borderId="0" xfId="0" applyFont="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Alignment="1">
      <alignment horizontal="left" vertical="top"/>
    </xf>
    <xf numFmtId="0" fontId="2" fillId="0" borderId="0" xfId="0" applyFont="1" applyAlignment="1">
      <alignment vertical="top" wrapText="1"/>
    </xf>
    <xf numFmtId="0" fontId="9" fillId="0" borderId="1" xfId="0" applyFont="1" applyBorder="1" applyAlignment="1">
      <alignment vertical="top" wrapText="1"/>
    </xf>
    <xf numFmtId="0" fontId="2" fillId="0" borderId="1" xfId="0" applyFont="1" applyFill="1" applyBorder="1" applyAlignment="1">
      <alignment vertical="top" wrapText="1"/>
    </xf>
    <xf numFmtId="0" fontId="9"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horizontal="left" vertical="top" wrapText="1"/>
    </xf>
    <xf numFmtId="0" fontId="8" fillId="6" borderId="1" xfId="0" applyFont="1" applyFill="1" applyBorder="1" applyAlignment="1">
      <alignment horizontal="center" vertical="top"/>
    </xf>
    <xf numFmtId="0" fontId="4" fillId="0" borderId="1" xfId="0" applyFont="1" applyBorder="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top" wrapText="1"/>
    </xf>
    <xf numFmtId="0" fontId="9" fillId="0" borderId="0" xfId="0" applyFont="1" applyFill="1" applyBorder="1" applyAlignment="1">
      <alignment vertical="top" wrapText="1"/>
    </xf>
    <xf numFmtId="0" fontId="8" fillId="0" borderId="0" xfId="0" applyFont="1" applyFill="1" applyBorder="1" applyAlignment="1">
      <alignment vertical="top" wrapText="1"/>
    </xf>
    <xf numFmtId="0" fontId="8" fillId="0" borderId="1" xfId="0" applyFont="1" applyFill="1" applyBorder="1" applyAlignment="1">
      <alignment horizontal="center" vertical="top"/>
    </xf>
    <xf numFmtId="0" fontId="2" fillId="0" borderId="0" xfId="0" applyFont="1" applyFill="1" applyBorder="1" applyAlignment="1">
      <alignment horizontal="left" vertical="center" wrapText="1"/>
    </xf>
    <xf numFmtId="0" fontId="5" fillId="0" borderId="1" xfId="0" applyFont="1" applyBorder="1" applyAlignment="1">
      <alignment horizontal="left" vertical="top"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 xfId="0"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top" wrapText="1"/>
    </xf>
    <xf numFmtId="3" fontId="2" fillId="0" borderId="1" xfId="0" applyNumberFormat="1" applyFont="1" applyFill="1" applyBorder="1" applyAlignment="1">
      <alignment horizontal="left" vertical="top" wrapText="1"/>
    </xf>
    <xf numFmtId="3" fontId="2" fillId="0" borderId="1" xfId="0" applyNumberFormat="1" applyFont="1" applyFill="1" applyBorder="1" applyAlignment="1">
      <alignment vertical="top" wrapText="1"/>
    </xf>
    <xf numFmtId="3" fontId="2" fillId="0" borderId="0" xfId="0" applyNumberFormat="1" applyFont="1" applyAlignment="1">
      <alignment horizontal="left" vertical="center" indent="1"/>
    </xf>
    <xf numFmtId="9" fontId="2" fillId="0" borderId="0" xfId="1" applyFont="1" applyAlignment="1">
      <alignment horizontal="left" vertical="center" indent="1"/>
    </xf>
    <xf numFmtId="15" fontId="0" fillId="0" borderId="0" xfId="0" applyNumberFormat="1"/>
    <xf numFmtId="0" fontId="2" fillId="0" borderId="5" xfId="0" applyFont="1" applyFill="1" applyBorder="1" applyAlignment="1">
      <alignment vertical="top" wrapText="1"/>
    </xf>
    <xf numFmtId="165" fontId="2" fillId="0" borderId="1" xfId="0" applyNumberFormat="1" applyFont="1" applyBorder="1" applyAlignment="1">
      <alignment horizontal="left" vertical="center" indent="1"/>
    </xf>
    <xf numFmtId="0" fontId="0" fillId="0" borderId="0" xfId="0" applyAlignment="1">
      <alignment horizontal="center" wrapText="1"/>
    </xf>
    <xf numFmtId="15" fontId="0" fillId="0" borderId="0" xfId="0" applyNumberFormat="1" applyAlignment="1"/>
    <xf numFmtId="3" fontId="2" fillId="0" borderId="5" xfId="0" applyNumberFormat="1" applyFont="1" applyFill="1" applyBorder="1" applyAlignment="1">
      <alignment vertical="top" wrapText="1"/>
    </xf>
    <xf numFmtId="166" fontId="2" fillId="0" borderId="0" xfId="1" applyNumberFormat="1" applyFont="1" applyAlignment="1">
      <alignment horizontal="left" vertical="center" indent="1"/>
    </xf>
    <xf numFmtId="0" fontId="3" fillId="0" borderId="8" xfId="0" applyFont="1" applyBorder="1" applyAlignment="1">
      <alignment horizontal="left" vertical="center" indent="1"/>
    </xf>
    <xf numFmtId="0" fontId="3" fillId="0" borderId="5" xfId="0" applyFont="1" applyBorder="1" applyAlignment="1">
      <alignment horizontal="left" vertical="center" indent="1"/>
    </xf>
    <xf numFmtId="166" fontId="2" fillId="0" borderId="0" xfId="0" applyNumberFormat="1" applyFont="1" applyAlignment="1">
      <alignment horizontal="left" vertical="center" indent="1"/>
    </xf>
    <xf numFmtId="0" fontId="5" fillId="9" borderId="1" xfId="0" applyFont="1" applyFill="1" applyBorder="1" applyAlignment="1">
      <alignment vertical="top" wrapText="1"/>
    </xf>
    <xf numFmtId="0" fontId="4" fillId="0" borderId="1"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 xfId="0" applyFont="1" applyBorder="1" applyAlignment="1">
      <alignment horizontal="left" vertical="center" inden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applyFill="1" applyBorder="1" applyAlignment="1">
      <alignment horizontal="left" vertical="center" indent="1"/>
    </xf>
    <xf numFmtId="0" fontId="2"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1" xfId="0" applyFont="1" applyBorder="1" applyAlignment="1">
      <alignment horizontal="left" vertical="center"/>
    </xf>
    <xf numFmtId="0" fontId="4" fillId="0" borderId="1" xfId="0" applyFont="1" applyFill="1" applyBorder="1" applyAlignment="1">
      <alignment vertical="top" wrapText="1"/>
    </xf>
    <xf numFmtId="0" fontId="2" fillId="0" borderId="1"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indent="1"/>
    </xf>
    <xf numFmtId="0" fontId="8" fillId="0" borderId="0" xfId="0" applyFont="1" applyFill="1" applyBorder="1" applyAlignment="1">
      <alignment horizontal="center" vertical="top"/>
    </xf>
    <xf numFmtId="0" fontId="5" fillId="0" borderId="0" xfId="0" applyFont="1" applyFill="1" applyBorder="1"/>
    <xf numFmtId="0" fontId="3" fillId="4" borderId="1" xfId="0" applyFont="1" applyFill="1" applyBorder="1" applyAlignment="1">
      <alignment horizontal="left" vertical="center" indent="1"/>
    </xf>
    <xf numFmtId="0" fontId="6" fillId="0" borderId="0" xfId="2" applyFill="1" applyProtection="1"/>
    <xf numFmtId="0" fontId="3" fillId="0" borderId="1" xfId="0" applyFont="1" applyBorder="1" applyAlignment="1">
      <alignment horizontal="center" vertical="center" wrapText="1"/>
    </xf>
    <xf numFmtId="0" fontId="4" fillId="0" borderId="1" xfId="0" applyFont="1" applyBorder="1" applyAlignment="1">
      <alignment horizontal="left" vertical="top"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2" fillId="0" borderId="14" xfId="0" applyFont="1" applyBorder="1" applyAlignment="1">
      <alignment vertical="center" wrapText="1"/>
    </xf>
    <xf numFmtId="0" fontId="13" fillId="0" borderId="0" xfId="0" applyFont="1" applyAlignment="1">
      <alignment horizontal="left" vertical="center" indent="1"/>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indent="1"/>
    </xf>
    <xf numFmtId="3" fontId="2" fillId="0" borderId="1" xfId="0" applyNumberFormat="1" applyFont="1" applyBorder="1" applyAlignment="1">
      <alignment horizontal="left" vertical="center" indent="1"/>
    </xf>
    <xf numFmtId="0" fontId="4" fillId="0" borderId="1" xfId="0" applyFont="1" applyBorder="1" applyAlignment="1">
      <alignment vertical="center" wrapText="1"/>
    </xf>
    <xf numFmtId="0" fontId="4" fillId="0" borderId="0" xfId="0" applyFont="1" applyFill="1" applyBorder="1" applyAlignment="1">
      <alignment horizontal="left" vertical="center" inden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7" fillId="7" borderId="1" xfId="0" applyFont="1" applyFill="1" applyBorder="1" applyAlignment="1">
      <alignment horizontal="center" vertical="top"/>
    </xf>
    <xf numFmtId="0" fontId="7" fillId="8" borderId="1" xfId="0" applyFont="1" applyFill="1" applyBorder="1" applyAlignment="1">
      <alignment horizontal="center" vertical="top" wrapText="1"/>
    </xf>
    <xf numFmtId="0" fontId="4" fillId="0" borderId="0" xfId="0" applyFont="1" applyBorder="1" applyAlignment="1">
      <alignment vertical="top" wrapText="1"/>
    </xf>
    <xf numFmtId="0" fontId="4" fillId="0" borderId="1" xfId="0" applyFont="1" applyBorder="1" applyAlignment="1">
      <alignment horizontal="left" vertical="top"/>
    </xf>
    <xf numFmtId="0" fontId="4" fillId="0" borderId="5" xfId="0" applyFont="1" applyBorder="1" applyAlignment="1">
      <alignment vertical="top" wrapText="1"/>
    </xf>
    <xf numFmtId="0" fontId="4" fillId="0" borderId="0" xfId="0" applyFont="1" applyFill="1" applyBorder="1" applyAlignment="1">
      <alignment horizontal="left" vertical="top" wrapText="1"/>
    </xf>
    <xf numFmtId="0" fontId="4" fillId="0" borderId="0" xfId="0" applyFont="1"/>
    <xf numFmtId="0" fontId="4" fillId="0" borderId="1" xfId="0" applyFont="1" applyBorder="1"/>
    <xf numFmtId="0" fontId="4" fillId="0" borderId="0" xfId="0" applyFont="1" applyBorder="1" applyAlignment="1">
      <alignment horizontal="left" vertical="center" indent="1"/>
    </xf>
    <xf numFmtId="0" fontId="7" fillId="7" borderId="6" xfId="0" applyFont="1" applyFill="1" applyBorder="1" applyAlignment="1">
      <alignment horizontal="center" vertical="top"/>
    </xf>
    <xf numFmtId="0" fontId="4" fillId="0" borderId="0" xfId="0" applyFont="1" applyFill="1" applyBorder="1"/>
    <xf numFmtId="0" fontId="7" fillId="0" borderId="5" xfId="0" applyFont="1" applyFill="1" applyBorder="1" applyAlignment="1">
      <alignment horizontal="center" vertical="top"/>
    </xf>
    <xf numFmtId="0" fontId="4" fillId="0" borderId="5" xfId="0" applyFont="1" applyFill="1" applyBorder="1" applyAlignment="1">
      <alignment horizontal="left" vertical="top"/>
    </xf>
    <xf numFmtId="0" fontId="4" fillId="0" borderId="0" xfId="0" applyFont="1" applyBorder="1"/>
    <xf numFmtId="0" fontId="4" fillId="0" borderId="0" xfId="0" applyFont="1" applyAlignment="1">
      <alignment horizontal="left" vertical="center" indent="1"/>
    </xf>
    <xf numFmtId="0" fontId="7" fillId="0" borderId="1" xfId="0" applyFont="1" applyFill="1" applyBorder="1" applyAlignment="1">
      <alignment horizontal="center" vertical="top"/>
    </xf>
    <xf numFmtId="0" fontId="7" fillId="7" borderId="1" xfId="0" applyFont="1" applyFill="1" applyBorder="1" applyAlignment="1">
      <alignment horizontal="left" vertical="top"/>
    </xf>
    <xf numFmtId="0" fontId="4" fillId="0" borderId="0" xfId="0" applyFont="1" applyAlignment="1">
      <alignment vertical="top" wrapText="1"/>
    </xf>
    <xf numFmtId="0" fontId="4" fillId="0" borderId="6" xfId="0" applyFont="1" applyBorder="1" applyAlignment="1">
      <alignment horizontal="left" vertical="top" wrapText="1"/>
    </xf>
    <xf numFmtId="0" fontId="7" fillId="7" borderId="5" xfId="0" applyFont="1" applyFill="1" applyBorder="1" applyAlignment="1">
      <alignment horizontal="center" vertical="top"/>
    </xf>
    <xf numFmtId="0" fontId="7" fillId="8" borderId="5" xfId="0" applyFont="1" applyFill="1" applyBorder="1" applyAlignment="1">
      <alignment horizontal="center" vertical="top" wrapText="1"/>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4" fillId="0" borderId="1" xfId="0" applyFont="1" applyBorder="1" applyAlignment="1">
      <alignment horizontal="left" vertical="center" wrapText="1"/>
    </xf>
    <xf numFmtId="0" fontId="7" fillId="7" borderId="5" xfId="0" applyFont="1" applyFill="1" applyBorder="1" applyAlignment="1">
      <alignment horizontal="left" vertical="top"/>
    </xf>
    <xf numFmtId="0" fontId="7" fillId="0" borderId="5" xfId="0" applyFont="1" applyBorder="1" applyAlignment="1">
      <alignment horizontal="center" vertical="center"/>
    </xf>
    <xf numFmtId="0" fontId="4" fillId="0" borderId="0" xfId="0" applyFont="1" applyFill="1" applyBorder="1" applyAlignment="1">
      <alignment horizontal="center" vertical="top" wrapText="1"/>
    </xf>
    <xf numFmtId="0" fontId="4" fillId="0" borderId="0" xfId="0" applyFont="1" applyAlignment="1">
      <alignment horizontal="left" vertical="center"/>
    </xf>
    <xf numFmtId="4" fontId="4" fillId="0" borderId="1" xfId="0" applyNumberFormat="1" applyFont="1" applyBorder="1" applyAlignment="1">
      <alignment horizontal="right" vertical="top" wrapText="1"/>
    </xf>
    <xf numFmtId="4" fontId="4" fillId="0" borderId="0" xfId="0" applyNumberFormat="1" applyFont="1" applyAlignment="1">
      <alignment horizontal="left" vertical="center"/>
    </xf>
    <xf numFmtId="4" fontId="7" fillId="0" borderId="1" xfId="0" applyNumberFormat="1" applyFont="1" applyBorder="1" applyAlignment="1">
      <alignment horizontal="center" vertical="top"/>
    </xf>
    <xf numFmtId="4" fontId="4" fillId="0" borderId="1" xfId="0" applyNumberFormat="1" applyFont="1" applyBorder="1"/>
    <xf numFmtId="0" fontId="4" fillId="0" borderId="11" xfId="0" applyFont="1" applyBorder="1" applyAlignment="1">
      <alignment horizontal="left" vertical="top" wrapText="1"/>
    </xf>
    <xf numFmtId="0" fontId="3" fillId="10" borderId="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7" fillId="11" borderId="1" xfId="0" applyFont="1" applyFill="1" applyBorder="1" applyAlignment="1">
      <alignment horizontal="center" vertical="top"/>
    </xf>
    <xf numFmtId="0" fontId="4" fillId="0" borderId="1" xfId="0"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vertical="center" wrapText="1" indent="1"/>
    </xf>
    <xf numFmtId="0" fontId="7" fillId="7" borderId="1"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1" xfId="0" applyFont="1" applyBorder="1" applyAlignment="1">
      <alignment horizontal="center" vertical="top" wrapText="1"/>
    </xf>
    <xf numFmtId="0" fontId="2" fillId="0" borderId="1" xfId="0" applyFont="1" applyBorder="1" applyAlignment="1">
      <alignment horizontal="left" vertical="center" wrapText="1" inden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0" xfId="0" applyFont="1" applyAlignment="1">
      <alignment horizontal="left" vertical="center" indent="1"/>
    </xf>
    <xf numFmtId="0" fontId="4" fillId="0" borderId="1" xfId="0" applyFont="1" applyBorder="1" applyAlignment="1">
      <alignment horizontal="left" vertical="top"/>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1" xfId="0" applyFont="1" applyFill="1" applyBorder="1" applyAlignment="1">
      <alignment vertical="center" wrapText="1"/>
    </xf>
    <xf numFmtId="0" fontId="2" fillId="0" borderId="0"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left" vertical="center" indent="1"/>
    </xf>
    <xf numFmtId="0" fontId="2" fillId="0" borderId="1" xfId="0" applyFont="1" applyFill="1" applyBorder="1" applyAlignment="1">
      <alignment vertical="center"/>
    </xf>
    <xf numFmtId="0" fontId="14" fillId="0" borderId="1" xfId="0" applyFont="1" applyBorder="1" applyAlignment="1">
      <alignment vertical="center"/>
    </xf>
    <xf numFmtId="0" fontId="15" fillId="0" borderId="0" xfId="0" applyFont="1"/>
    <xf numFmtId="0" fontId="15" fillId="0" borderId="0" xfId="0" applyFont="1" applyAlignment="1">
      <alignment vertical="center" wrapText="1"/>
    </xf>
    <xf numFmtId="0" fontId="18" fillId="0" borderId="0" xfId="0" applyFont="1" applyAlignment="1">
      <alignment vertical="center"/>
    </xf>
    <xf numFmtId="0" fontId="19" fillId="0" borderId="0" xfId="0" applyFont="1" applyAlignment="1">
      <alignment horizontal="left" vertical="center" indent="5"/>
    </xf>
    <xf numFmtId="0" fontId="2" fillId="9" borderId="0" xfId="0" applyFont="1" applyFill="1"/>
    <xf numFmtId="0" fontId="2" fillId="9" borderId="0" xfId="0" applyFont="1" applyFill="1" applyAlignment="1">
      <alignment wrapText="1"/>
    </xf>
    <xf numFmtId="0" fontId="2" fillId="3" borderId="0" xfId="0" applyFont="1" applyFill="1" applyAlignment="1">
      <alignment wrapText="1"/>
    </xf>
    <xf numFmtId="0" fontId="2" fillId="4" borderId="0" xfId="0" applyFont="1" applyFill="1" applyAlignment="1">
      <alignment wrapText="1"/>
    </xf>
    <xf numFmtId="0" fontId="2" fillId="12" borderId="0" xfId="0" applyFont="1" applyFill="1" applyAlignment="1">
      <alignment vertical="center"/>
    </xf>
    <xf numFmtId="0" fontId="2" fillId="12" borderId="0" xfId="0" applyFont="1" applyFill="1" applyAlignment="1">
      <alignment horizontal="lef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xf numFmtId="0" fontId="2" fillId="0" borderId="0" xfId="0" applyFont="1" applyFill="1" applyAlignment="1">
      <alignment wrapText="1"/>
    </xf>
    <xf numFmtId="0" fontId="2" fillId="3" borderId="0" xfId="0" applyFont="1" applyFill="1" applyAlignment="1">
      <alignment vertical="center" wrapText="1"/>
    </xf>
    <xf numFmtId="0" fontId="9" fillId="0" borderId="1" xfId="0" applyFont="1" applyFill="1" applyBorder="1" applyAlignment="1">
      <alignment vertical="center"/>
    </xf>
    <xf numFmtId="165" fontId="2" fillId="0" borderId="1" xfId="0" applyNumberFormat="1" applyFont="1" applyFill="1" applyBorder="1" applyAlignment="1">
      <alignment vertical="center"/>
    </xf>
    <xf numFmtId="3" fontId="9" fillId="0" borderId="1" xfId="0" applyNumberFormat="1" applyFont="1" applyFill="1" applyBorder="1" applyAlignment="1">
      <alignment vertical="center"/>
    </xf>
    <xf numFmtId="0" fontId="8" fillId="7" borderId="1" xfId="0" applyFont="1" applyFill="1" applyBorder="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vertical="top" wrapText="1"/>
    </xf>
    <xf numFmtId="0" fontId="9"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1" xfId="0" applyFont="1" applyBorder="1" applyAlignment="1">
      <alignment vertical="top"/>
    </xf>
    <xf numFmtId="0" fontId="2" fillId="0" borderId="0" xfId="0" applyFont="1" applyAlignment="1">
      <alignment horizontal="left" vertical="center" wrapText="1"/>
    </xf>
    <xf numFmtId="0" fontId="8" fillId="7" borderId="5" xfId="0" applyFont="1" applyFill="1" applyBorder="1" applyAlignment="1">
      <alignment horizontal="center" vertical="top"/>
    </xf>
    <xf numFmtId="4" fontId="20" fillId="0" borderId="1" xfId="0" applyNumberFormat="1" applyFont="1" applyBorder="1" applyAlignment="1">
      <alignment horizontal="center" vertical="top"/>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1" xfId="0" applyFont="1" applyBorder="1" applyAlignment="1">
      <alignment horizontal="left" vertical="top" wrapText="1"/>
    </xf>
    <xf numFmtId="4" fontId="21" fillId="0" borderId="1" xfId="0" applyNumberFormat="1" applyFont="1" applyBorder="1"/>
    <xf numFmtId="0" fontId="2" fillId="0" borderId="1" xfId="0" applyFont="1" applyBorder="1" applyAlignment="1">
      <alignment horizontal="left" vertical="top"/>
    </xf>
    <xf numFmtId="3" fontId="2" fillId="0" borderId="0" xfId="0" applyNumberFormat="1" applyFont="1" applyAlignment="1">
      <alignment horizontal="right" vertical="center"/>
    </xf>
    <xf numFmtId="0" fontId="22" fillId="0" borderId="1" xfId="0" applyFont="1" applyBorder="1" applyAlignment="1">
      <alignment vertical="center"/>
    </xf>
    <xf numFmtId="0" fontId="22" fillId="0" borderId="1" xfId="0" applyFont="1" applyBorder="1" applyAlignment="1">
      <alignment vertical="center" wrapText="1"/>
    </xf>
    <xf numFmtId="3" fontId="2" fillId="0" borderId="1" xfId="0" applyNumberFormat="1" applyFont="1" applyBorder="1" applyAlignment="1">
      <alignment horizontal="right" vertical="center"/>
    </xf>
    <xf numFmtId="0" fontId="0" fillId="0" borderId="0" xfId="0" applyAlignment="1">
      <alignment wrapText="1"/>
    </xf>
    <xf numFmtId="0" fontId="2" fillId="0" borderId="2" xfId="0" applyFont="1" applyBorder="1" applyAlignment="1">
      <alignment horizontal="left" vertical="center" wrapText="1"/>
    </xf>
    <xf numFmtId="3" fontId="9" fillId="0" borderId="1" xfId="0" applyNumberFormat="1" applyFont="1" applyBorder="1" applyAlignment="1">
      <alignment horizontal="right" vertical="center" indent="1"/>
    </xf>
    <xf numFmtId="0" fontId="8" fillId="7" borderId="3" xfId="0" applyFont="1" applyFill="1" applyBorder="1" applyAlignment="1">
      <alignment horizontal="center" vertical="top"/>
    </xf>
    <xf numFmtId="0" fontId="2" fillId="0" borderId="3" xfId="0" applyFont="1" applyBorder="1" applyAlignment="1">
      <alignment horizontal="left" vertical="top" wrapText="1"/>
    </xf>
    <xf numFmtId="0" fontId="5" fillId="0" borderId="1" xfId="0" applyFont="1" applyBorder="1" applyAlignment="1">
      <alignment vertical="top" wrapText="1"/>
    </xf>
    <xf numFmtId="3" fontId="4" fillId="0" borderId="1" xfId="0" applyNumberFormat="1" applyFont="1" applyBorder="1" applyAlignment="1">
      <alignment horizontal="left" vertical="center" indent="1"/>
    </xf>
    <xf numFmtId="0" fontId="4" fillId="0" borderId="1" xfId="0" applyFont="1" applyBorder="1" applyAlignment="1">
      <alignment horizontal="left" vertical="center" wrapText="1" indent="1"/>
    </xf>
    <xf numFmtId="0" fontId="2" fillId="0" borderId="5" xfId="0" applyFont="1" applyBorder="1" applyAlignment="1">
      <alignment horizontal="left" vertical="top" wrapText="1"/>
    </xf>
    <xf numFmtId="0" fontId="3" fillId="0" borderId="1" xfId="0" applyFont="1" applyBorder="1" applyAlignment="1">
      <alignment horizontal="center" vertical="top" wrapText="1"/>
    </xf>
    <xf numFmtId="3" fontId="2" fillId="0" borderId="0" xfId="0" applyNumberFormat="1" applyFont="1" applyAlignment="1">
      <alignment vertical="center" wrapText="1"/>
    </xf>
    <xf numFmtId="3" fontId="2" fillId="0" borderId="0" xfId="0" applyNumberFormat="1" applyFont="1" applyBorder="1" applyAlignment="1">
      <alignment horizontal="right" vertical="center"/>
    </xf>
    <xf numFmtId="0" fontId="4" fillId="0" borderId="0" xfId="0" applyFont="1" applyBorder="1" applyAlignment="1">
      <alignment horizontal="left" vertical="top" wrapText="1"/>
    </xf>
    <xf numFmtId="0" fontId="7" fillId="7" borderId="2" xfId="0" applyFont="1" applyFill="1" applyBorder="1" applyAlignment="1">
      <alignment horizontal="center" vertical="top"/>
    </xf>
    <xf numFmtId="0" fontId="7" fillId="7" borderId="13" xfId="0" applyFont="1" applyFill="1" applyBorder="1" applyAlignment="1">
      <alignment horizontal="center" vertical="top"/>
    </xf>
    <xf numFmtId="0" fontId="3" fillId="0" borderId="0" xfId="0" applyFont="1" applyFill="1" applyBorder="1" applyAlignment="1">
      <alignment horizontal="center" vertical="center"/>
    </xf>
    <xf numFmtId="0" fontId="5" fillId="0" borderId="1" xfId="0" applyFont="1" applyBorder="1"/>
    <xf numFmtId="0" fontId="2" fillId="0" borderId="2" xfId="0" applyFont="1" applyBorder="1" applyAlignment="1">
      <alignment horizontal="left" vertical="center"/>
    </xf>
    <xf numFmtId="0" fontId="7" fillId="7" borderId="11" xfId="0" applyFont="1" applyFill="1" applyBorder="1" applyAlignment="1">
      <alignment horizontal="center" vertical="top"/>
    </xf>
    <xf numFmtId="0" fontId="2" fillId="0" borderId="15" xfId="0" applyFont="1" applyBorder="1" applyAlignment="1">
      <alignment horizontal="center" vertical="center" wrapText="1"/>
    </xf>
    <xf numFmtId="0" fontId="4" fillId="0" borderId="15" xfId="0" applyFont="1" applyBorder="1" applyAlignment="1">
      <alignment vertical="top" wrapText="1"/>
    </xf>
    <xf numFmtId="0" fontId="2" fillId="0" borderId="6" xfId="0" applyFont="1" applyBorder="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left" vertical="top" wrapText="1"/>
    </xf>
    <xf numFmtId="3" fontId="2" fillId="0" borderId="5" xfId="0" applyNumberFormat="1" applyFont="1" applyBorder="1" applyAlignment="1">
      <alignment horizontal="center" vertical="center"/>
    </xf>
    <xf numFmtId="0" fontId="2" fillId="0" borderId="0" xfId="0" applyFont="1" applyFill="1" applyBorder="1" applyAlignment="1">
      <alignment horizontal="left" vertical="center" indent="1"/>
    </xf>
    <xf numFmtId="0" fontId="4" fillId="0" borderId="1" xfId="0" applyFont="1" applyBorder="1" applyAlignment="1">
      <alignment horizontal="left" vertical="top" wrapText="1"/>
    </xf>
    <xf numFmtId="0" fontId="2"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Border="1" applyAlignment="1">
      <alignment vertical="top" wrapText="1"/>
    </xf>
    <xf numFmtId="0" fontId="2" fillId="0" borderId="6" xfId="0" applyFont="1" applyBorder="1" applyAlignment="1">
      <alignment horizontal="center" vertical="center" wrapText="1"/>
    </xf>
    <xf numFmtId="0" fontId="2" fillId="0" borderId="1" xfId="0" applyFont="1" applyFill="1" applyBorder="1" applyAlignment="1">
      <alignment horizontal="left" wrapText="1"/>
    </xf>
    <xf numFmtId="0" fontId="4" fillId="0" borderId="1" xfId="0" applyFont="1" applyBorder="1" applyAlignment="1">
      <alignment vertical="top"/>
    </xf>
    <xf numFmtId="0" fontId="4" fillId="4" borderId="0" xfId="0" applyFont="1" applyFill="1" applyAlignment="1">
      <alignment wrapText="1"/>
    </xf>
    <xf numFmtId="0" fontId="3" fillId="0" borderId="0" xfId="0" applyFont="1" applyAlignment="1">
      <alignment horizontal="center"/>
    </xf>
    <xf numFmtId="0" fontId="2" fillId="0" borderId="1" xfId="0" applyFont="1" applyBorder="1" applyAlignment="1">
      <alignment horizontal="left" vertical="center" inden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0" xfId="0" applyFont="1" applyAlignment="1">
      <alignment horizontal="left" vertical="center" indent="1"/>
    </xf>
    <xf numFmtId="169" fontId="2" fillId="0" borderId="0" xfId="0" applyNumberFormat="1" applyFont="1" applyAlignment="1">
      <alignment horizontal="center"/>
    </xf>
    <xf numFmtId="169" fontId="27" fillId="0" borderId="0" xfId="0" applyNumberFormat="1" applyFont="1" applyAlignment="1">
      <alignment horizontal="center"/>
    </xf>
    <xf numFmtId="0" fontId="27" fillId="0" borderId="0" xfId="0" applyFont="1"/>
    <xf numFmtId="0" fontId="2" fillId="0" borderId="1" xfId="0" applyFont="1" applyBorder="1" applyAlignment="1">
      <alignment wrapText="1"/>
    </xf>
    <xf numFmtId="3" fontId="4" fillId="0" borderId="1" xfId="0" applyNumberFormat="1" applyFont="1" applyBorder="1" applyAlignment="1" applyProtection="1">
      <alignment horizontal="left" vertical="center"/>
      <protection locked="0"/>
    </xf>
    <xf numFmtId="3" fontId="2"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0" fillId="0" borderId="0" xfId="0" applyAlignment="1">
      <alignment horizontal="left" indent="1"/>
    </xf>
    <xf numFmtId="44" fontId="0" fillId="0" borderId="0" xfId="8" applyFont="1"/>
    <xf numFmtId="0" fontId="29" fillId="0" borderId="0" xfId="0" applyFont="1"/>
    <xf numFmtId="44" fontId="29" fillId="0" borderId="0" xfId="8" applyFont="1"/>
    <xf numFmtId="0" fontId="6" fillId="0" borderId="0" xfId="2" applyAlignment="1">
      <alignment vertical="center" wrapText="1"/>
    </xf>
    <xf numFmtId="0" fontId="0" fillId="0" borderId="0" xfId="0" applyAlignment="1">
      <alignment vertical="center" wrapText="1"/>
    </xf>
    <xf numFmtId="44" fontId="0" fillId="0" borderId="0" xfId="8" applyFont="1" applyAlignment="1">
      <alignment vertical="center" wrapText="1"/>
    </xf>
    <xf numFmtId="0" fontId="28" fillId="0" borderId="0" xfId="0" applyFont="1"/>
    <xf numFmtId="0" fontId="0" fillId="0" borderId="0" xfId="0" applyAlignment="1">
      <alignment horizontal="left" indent="2"/>
    </xf>
    <xf numFmtId="0" fontId="0" fillId="0" borderId="0" xfId="0" applyAlignment="1">
      <alignment vertical="center"/>
    </xf>
    <xf numFmtId="0" fontId="2" fillId="0" borderId="1" xfId="0" applyFont="1" applyBorder="1" applyAlignment="1">
      <alignment horizontal="left" vertical="center" indent="1"/>
    </xf>
    <xf numFmtId="0" fontId="2" fillId="0" borderId="0" xfId="0" applyFont="1" applyAlignment="1">
      <alignment wrapText="1"/>
    </xf>
    <xf numFmtId="166" fontId="2" fillId="0" borderId="1" xfId="0" applyNumberFormat="1" applyFont="1" applyBorder="1" applyAlignment="1">
      <alignment horizontal="left" vertical="center" indent="1"/>
    </xf>
    <xf numFmtId="166" fontId="2" fillId="0" borderId="1" xfId="1" applyNumberFormat="1" applyFont="1" applyBorder="1" applyAlignment="1">
      <alignment horizontal="left" vertical="center" indent="1"/>
    </xf>
    <xf numFmtId="0" fontId="15" fillId="0" borderId="1" xfId="0" applyFont="1" applyBorder="1" applyAlignment="1">
      <alignment horizontal="left" vertical="center" wrapText="1"/>
    </xf>
    <xf numFmtId="0" fontId="4" fillId="10" borderId="0" xfId="0" applyFont="1" applyFill="1" applyAlignment="1">
      <alignment vertical="top" wrapText="1"/>
    </xf>
    <xf numFmtId="0" fontId="3" fillId="0" borderId="0" xfId="0" applyFont="1" applyAlignment="1">
      <alignment horizontal="center"/>
    </xf>
    <xf numFmtId="0" fontId="3" fillId="0" borderId="2" xfId="0" applyFont="1" applyBorder="1" applyAlignment="1">
      <alignment horizontal="center" vertical="center"/>
    </xf>
    <xf numFmtId="0" fontId="2" fillId="0" borderId="0" xfId="0" applyFont="1" applyAlignment="1">
      <alignment horizontal="left" vertical="center" wrapText="1" indent="1"/>
    </xf>
    <xf numFmtId="0" fontId="2" fillId="0" borderId="0" xfId="0" applyFont="1" applyAlignment="1">
      <alignment horizontal="left" vertical="center" indent="1"/>
    </xf>
    <xf numFmtId="0" fontId="14" fillId="0" borderId="1" xfId="0" applyFont="1" applyBorder="1" applyAlignment="1">
      <alignment horizontal="center" vertical="center"/>
    </xf>
    <xf numFmtId="0" fontId="8" fillId="6" borderId="1" xfId="0" applyFont="1" applyFill="1" applyBorder="1" applyAlignment="1">
      <alignment horizontal="center" vertical="top" wrapText="1"/>
    </xf>
    <xf numFmtId="0" fontId="8"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top" wrapText="1"/>
    </xf>
    <xf numFmtId="0" fontId="31" fillId="16"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indent="1"/>
    </xf>
    <xf numFmtId="14" fontId="15" fillId="0" borderId="1" xfId="0" applyNumberFormat="1" applyFont="1" applyBorder="1" applyAlignment="1">
      <alignment horizontal="left" vertical="center" indent="1"/>
    </xf>
    <xf numFmtId="0" fontId="15" fillId="0" borderId="1" xfId="0" applyFont="1" applyBorder="1" applyAlignment="1">
      <alignment horizontal="left" vertical="center" indent="1"/>
    </xf>
    <xf numFmtId="0" fontId="32" fillId="0" borderId="0" xfId="0" applyFont="1" applyAlignment="1">
      <alignment vertical="center" wrapText="1"/>
    </xf>
    <xf numFmtId="0" fontId="2" fillId="0" borderId="0" xfId="0" applyFont="1" applyAlignment="1">
      <alignment horizontal="left" vertical="top" wrapText="1"/>
    </xf>
    <xf numFmtId="0" fontId="2" fillId="4" borderId="0" xfId="0" applyFont="1" applyFill="1" applyAlignment="1">
      <alignment horizontal="left" vertical="center" wrapText="1"/>
    </xf>
    <xf numFmtId="0" fontId="2" fillId="3" borderId="0" xfId="0" applyFont="1" applyFill="1" applyAlignment="1">
      <alignment horizontal="left" vertical="center" wrapText="1"/>
    </xf>
    <xf numFmtId="0" fontId="3" fillId="0" borderId="0" xfId="0" applyFont="1" applyAlignment="1">
      <alignment horizontal="center"/>
    </xf>
    <xf numFmtId="0" fontId="2" fillId="10" borderId="0" xfId="0" applyFont="1" applyFill="1" applyAlignment="1">
      <alignment horizontal="left" vertical="center" wrapText="1"/>
    </xf>
    <xf numFmtId="0" fontId="2" fillId="0" borderId="0" xfId="0" applyFont="1" applyAlignment="1">
      <alignment horizontal="left" vertical="center"/>
    </xf>
    <xf numFmtId="0" fontId="3"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2" fillId="4"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 xfId="0" applyFont="1" applyFill="1" applyBorder="1" applyAlignment="1">
      <alignment horizontal="center" vertical="center"/>
    </xf>
    <xf numFmtId="0" fontId="2" fillId="3" borderId="1" xfId="0" applyFont="1" applyFill="1" applyBorder="1" applyAlignment="1">
      <alignment horizontal="left" vertical="center" wrapText="1"/>
    </xf>
    <xf numFmtId="0" fontId="2" fillId="0" borderId="1" xfId="0" applyFont="1" applyBorder="1" applyAlignment="1">
      <alignment horizontal="left" vertical="center" indent="1"/>
    </xf>
    <xf numFmtId="0" fontId="3" fillId="4" borderId="1" xfId="0" applyFont="1" applyFill="1" applyBorder="1" applyAlignment="1">
      <alignment horizontal="left" vertical="center" indent="1"/>
    </xf>
    <xf numFmtId="0" fontId="3" fillId="13" borderId="1" xfId="0" applyFont="1" applyFill="1" applyBorder="1" applyAlignment="1">
      <alignment horizontal="center" vertical="center"/>
    </xf>
    <xf numFmtId="0" fontId="2" fillId="15" borderId="1" xfId="0" applyFont="1" applyFill="1" applyBorder="1" applyAlignment="1">
      <alignment horizontal="left" vertical="center" wrapText="1" indent="1"/>
    </xf>
    <xf numFmtId="0" fontId="2" fillId="14" borderId="1" xfId="0" applyFont="1" applyFill="1" applyBorder="1" applyAlignment="1">
      <alignment horizontal="left" vertical="center" wrapText="1" indent="1"/>
    </xf>
    <xf numFmtId="0" fontId="2" fillId="14" borderId="1" xfId="0" applyFont="1" applyFill="1" applyBorder="1" applyAlignment="1">
      <alignment horizontal="left" vertical="center" indent="1"/>
    </xf>
    <xf numFmtId="0" fontId="2" fillId="3" borderId="1" xfId="0" applyFont="1" applyFill="1" applyBorder="1" applyAlignment="1">
      <alignment horizontal="left" vertical="center" wrapText="1" indent="1"/>
    </xf>
    <xf numFmtId="0" fontId="2" fillId="0" borderId="1" xfId="0" applyFont="1" applyBorder="1" applyAlignment="1">
      <alignment horizontal="center" vertical="center" wrapText="1"/>
    </xf>
    <xf numFmtId="2" fontId="2" fillId="0" borderId="1" xfId="0" applyNumberFormat="1" applyFont="1" applyBorder="1" applyAlignment="1">
      <alignment horizontal="left" vertical="center" wrapText="1" indent="1"/>
    </xf>
    <xf numFmtId="2" fontId="2" fillId="0" borderId="1" xfId="0" applyNumberFormat="1" applyFont="1" applyBorder="1" applyAlignment="1">
      <alignment horizontal="left" vertical="center" indent="1"/>
    </xf>
    <xf numFmtId="0" fontId="4" fillId="0" borderId="1" xfId="0" applyFont="1" applyBorder="1" applyAlignment="1">
      <alignment horizontal="center"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xf>
    <xf numFmtId="2" fontId="3" fillId="4" borderId="1" xfId="0" applyNumberFormat="1" applyFont="1" applyFill="1" applyBorder="1" applyAlignment="1">
      <alignment horizontal="left" vertical="center" indent="1"/>
    </xf>
    <xf numFmtId="0" fontId="3" fillId="2" borderId="1" xfId="0" applyFont="1" applyFill="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3" borderId="3" xfId="0" applyFont="1" applyFill="1" applyBorder="1" applyAlignment="1">
      <alignment horizontal="left" vertical="center" wrapText="1"/>
    </xf>
    <xf numFmtId="0" fontId="3" fillId="13" borderId="0" xfId="0" applyFont="1" applyFill="1" applyBorder="1" applyAlignment="1">
      <alignment horizontal="center" vertical="center"/>
    </xf>
    <xf numFmtId="0" fontId="3" fillId="13" borderId="9" xfId="0" applyFont="1" applyFill="1" applyBorder="1" applyAlignment="1">
      <alignment horizontal="center"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3" fontId="2" fillId="0" borderId="5" xfId="0" applyNumberFormat="1" applyFont="1" applyBorder="1" applyAlignment="1">
      <alignment horizontal="left" vertical="center"/>
    </xf>
    <xf numFmtId="3" fontId="2" fillId="0" borderId="10" xfId="0" applyNumberFormat="1" applyFont="1" applyBorder="1" applyAlignment="1">
      <alignment horizontal="left" vertical="center"/>
    </xf>
    <xf numFmtId="3" fontId="2" fillId="0" borderId="6" xfId="0" applyNumberFormat="1" applyFont="1" applyBorder="1" applyAlignment="1">
      <alignment horizontal="left" vertical="center"/>
    </xf>
    <xf numFmtId="2"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xf>
    <xf numFmtId="3" fontId="2" fillId="0" borderId="5" xfId="0" applyNumberFormat="1" applyFont="1" applyFill="1" applyBorder="1" applyAlignment="1">
      <alignment horizontal="left" vertical="top" wrapText="1"/>
    </xf>
    <xf numFmtId="3" fontId="2" fillId="0" borderId="10" xfId="0" applyNumberFormat="1" applyFont="1" applyFill="1" applyBorder="1" applyAlignment="1">
      <alignment horizontal="left" vertical="top" wrapText="1"/>
    </xf>
    <xf numFmtId="3" fontId="2" fillId="0" borderId="6" xfId="0" applyNumberFormat="1" applyFont="1" applyFill="1" applyBorder="1" applyAlignment="1">
      <alignment horizontal="left" vertical="top" wrapText="1"/>
    </xf>
    <xf numFmtId="0" fontId="7" fillId="0" borderId="5" xfId="0" applyFont="1" applyBorder="1" applyAlignment="1">
      <alignment horizontal="center" vertical="top"/>
    </xf>
    <xf numFmtId="0" fontId="7" fillId="0" borderId="10" xfId="0" applyFont="1" applyBorder="1" applyAlignment="1">
      <alignment horizontal="center" vertical="top"/>
    </xf>
    <xf numFmtId="0" fontId="7" fillId="0" borderId="6" xfId="0" applyFont="1" applyBorder="1" applyAlignment="1">
      <alignment horizontal="center" vertical="top"/>
    </xf>
    <xf numFmtId="0" fontId="2" fillId="3" borderId="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5" xfId="0" applyFont="1" applyFill="1" applyBorder="1" applyAlignment="1">
      <alignment horizontal="center" vertical="center"/>
    </xf>
    <xf numFmtId="0" fontId="2" fillId="0" borderId="12" xfId="0" applyFont="1" applyBorder="1" applyAlignment="1">
      <alignment horizontal="left" vertical="center" wrapText="1" indent="1"/>
    </xf>
    <xf numFmtId="0" fontId="2" fillId="0" borderId="0" xfId="0" applyFont="1" applyAlignment="1">
      <alignment horizontal="left" vertical="center" wrapText="1" indent="1"/>
    </xf>
    <xf numFmtId="0" fontId="2" fillId="0" borderId="14" xfId="0" applyFont="1" applyBorder="1" applyAlignment="1">
      <alignment horizontal="left" vertical="center" wrapText="1" inden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2" fillId="3" borderId="15" xfId="0" applyFont="1" applyFill="1" applyBorder="1" applyAlignment="1">
      <alignment horizontal="left" vertical="center" wrapText="1"/>
    </xf>
    <xf numFmtId="0" fontId="2" fillId="5" borderId="2" xfId="0" applyFont="1" applyFill="1" applyBorder="1" applyAlignment="1">
      <alignment horizontal="center" vertical="center"/>
    </xf>
    <xf numFmtId="0" fontId="2" fillId="5"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4" borderId="1" xfId="0" applyFont="1" applyFill="1" applyBorder="1" applyAlignment="1">
      <alignment horizontal="left" vertical="center" wrapText="1" inden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top" wrapText="1"/>
    </xf>
    <xf numFmtId="0" fontId="2" fillId="3" borderId="1" xfId="0" applyFont="1" applyFill="1" applyBorder="1" applyAlignment="1">
      <alignment horizontal="left" vertical="center"/>
    </xf>
    <xf numFmtId="0" fontId="2" fillId="5" borderId="1" xfId="0" applyFont="1" applyFill="1" applyBorder="1" applyAlignment="1">
      <alignment horizontal="left" vertical="center" indent="1"/>
    </xf>
    <xf numFmtId="3" fontId="2" fillId="0" borderId="2"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15" xfId="0" applyFont="1" applyFill="1" applyBorder="1" applyAlignment="1">
      <alignment horizontal="left" vertical="center" wrapText="1"/>
    </xf>
    <xf numFmtId="4" fontId="4" fillId="0" borderId="1" xfId="0" applyNumberFormat="1" applyFont="1" applyBorder="1" applyAlignment="1">
      <alignment horizontal="center" vertical="top" wrapText="1"/>
    </xf>
    <xf numFmtId="0" fontId="2" fillId="0" borderId="1" xfId="0" applyFont="1" applyBorder="1" applyAlignment="1">
      <alignment vertical="center" wrapText="1"/>
    </xf>
    <xf numFmtId="0" fontId="2" fillId="5" borderId="2" xfId="0" applyFont="1" applyFill="1" applyBorder="1" applyAlignment="1">
      <alignment horizontal="left" vertical="center" indent="1"/>
    </xf>
    <xf numFmtId="0" fontId="2" fillId="5" borderId="3" xfId="0" applyFont="1" applyFill="1" applyBorder="1" applyAlignment="1">
      <alignment horizontal="left" vertical="center" indent="1"/>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3" fontId="2" fillId="0" borderId="11" xfId="0" applyNumberFormat="1" applyFont="1" applyFill="1" applyBorder="1" applyAlignment="1">
      <alignment horizontal="left" vertical="top" wrapText="1"/>
    </xf>
    <xf numFmtId="3" fontId="2" fillId="0" borderId="7" xfId="0" applyNumberFormat="1" applyFont="1" applyFill="1" applyBorder="1" applyAlignment="1">
      <alignment horizontal="left" vertical="top" wrapText="1"/>
    </xf>
    <xf numFmtId="3" fontId="2" fillId="0" borderId="13" xfId="0" applyNumberFormat="1" applyFont="1" applyFill="1" applyBorder="1" applyAlignment="1">
      <alignment horizontal="left" vertical="top" wrapText="1"/>
    </xf>
    <xf numFmtId="0" fontId="2" fillId="0" borderId="1" xfId="0" applyFont="1" applyBorder="1" applyAlignment="1">
      <alignment horizontal="left" vertical="center" wrapText="1" indent="1"/>
    </xf>
    <xf numFmtId="0" fontId="4" fillId="0" borderId="2" xfId="0" applyFont="1" applyBorder="1" applyAlignment="1">
      <alignment horizontal="center" vertical="top" wrapText="1"/>
    </xf>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49" fontId="4" fillId="3" borderId="1" xfId="0" applyNumberFormat="1" applyFont="1" applyFill="1" applyBorder="1" applyAlignment="1">
      <alignment horizontal="left" vertical="center" wrapText="1"/>
    </xf>
    <xf numFmtId="0" fontId="4" fillId="4" borderId="2" xfId="0" applyFont="1" applyFill="1" applyBorder="1" applyAlignment="1">
      <alignment horizontal="left" vertical="center" wrapText="1" indent="1"/>
    </xf>
    <xf numFmtId="0" fontId="4" fillId="4" borderId="15" xfId="0" applyFont="1" applyFill="1" applyBorder="1" applyAlignment="1">
      <alignment horizontal="left" vertical="center" wrapText="1" indent="1"/>
    </xf>
    <xf numFmtId="0" fontId="4" fillId="4" borderId="3" xfId="0" applyFont="1" applyFill="1" applyBorder="1" applyAlignment="1">
      <alignment horizontal="left" vertical="center" wrapText="1" indent="1"/>
    </xf>
    <xf numFmtId="168" fontId="4" fillId="0" borderId="2" xfId="0" applyNumberFormat="1" applyFont="1" applyBorder="1" applyAlignment="1">
      <alignment horizontal="center" vertical="center" wrapText="1"/>
    </xf>
    <xf numFmtId="168" fontId="4" fillId="0" borderId="15" xfId="0" applyNumberFormat="1" applyFont="1" applyBorder="1" applyAlignment="1">
      <alignment horizontal="center" vertical="center" wrapText="1"/>
    </xf>
    <xf numFmtId="168" fontId="4" fillId="0" borderId="3" xfId="0" applyNumberFormat="1" applyFont="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6" fillId="5" borderId="1" xfId="2" applyFill="1" applyBorder="1" applyAlignment="1">
      <alignment horizontal="center" vertical="center"/>
    </xf>
    <xf numFmtId="4" fontId="4" fillId="0" borderId="2" xfId="0" applyNumberFormat="1" applyFont="1" applyBorder="1" applyAlignment="1">
      <alignment horizontal="center" vertical="top" wrapText="1"/>
    </xf>
    <xf numFmtId="4" fontId="4" fillId="0" borderId="3" xfId="0" applyNumberFormat="1" applyFont="1" applyBorder="1" applyAlignment="1">
      <alignment horizontal="center"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1" xfId="0" applyFont="1" applyBorder="1" applyAlignment="1">
      <alignment horizontal="left" vertical="top" wrapText="1"/>
    </xf>
    <xf numFmtId="3" fontId="2" fillId="0" borderId="11" xfId="0" applyNumberFormat="1" applyFont="1" applyFill="1" applyBorder="1" applyAlignment="1">
      <alignment horizontal="center" vertical="top" wrapText="1"/>
    </xf>
    <xf numFmtId="3" fontId="2" fillId="0" borderId="7"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left" vertical="top" wrapText="1"/>
    </xf>
    <xf numFmtId="3" fontId="2" fillId="0" borderId="2"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0" fontId="2" fillId="3" borderId="6"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0" borderId="0" xfId="0" applyFont="1" applyAlignment="1">
      <alignment horizontal="left" vertical="center" indent="1"/>
    </xf>
    <xf numFmtId="0" fontId="4" fillId="3" borderId="2" xfId="0" applyFont="1" applyFill="1" applyBorder="1" applyAlignment="1">
      <alignment horizontal="left" wrapText="1"/>
    </xf>
    <xf numFmtId="0" fontId="4" fillId="3" borderId="15" xfId="0" applyFont="1" applyFill="1" applyBorder="1" applyAlignment="1">
      <alignment horizontal="left" wrapText="1"/>
    </xf>
    <xf numFmtId="0" fontId="4" fillId="3" borderId="3" xfId="0" applyFont="1" applyFill="1" applyBorder="1" applyAlignment="1">
      <alignment horizontal="left" wrapText="1"/>
    </xf>
    <xf numFmtId="0" fontId="4" fillId="4" borderId="1" xfId="0" applyFont="1" applyFill="1" applyBorder="1" applyAlignment="1">
      <alignment horizontal="left" vertical="center" wrapText="1"/>
    </xf>
    <xf numFmtId="0" fontId="4" fillId="4" borderId="1" xfId="0" applyFont="1" applyFill="1" applyBorder="1" applyAlignment="1">
      <alignment horizontal="left" vertical="center"/>
    </xf>
    <xf numFmtId="4" fontId="4" fillId="0" borderId="11"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4" fontId="4" fillId="0" borderId="9"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2" fillId="5" borderId="1"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3" borderId="3" xfId="0" applyFont="1" applyFill="1" applyBorder="1" applyAlignment="1">
      <alignment horizontal="center" vertical="center"/>
    </xf>
    <xf numFmtId="0" fontId="3" fillId="0" borderId="1" xfId="0" applyFont="1" applyBorder="1" applyAlignment="1">
      <alignment horizontal="left" vertical="center" wrapText="1"/>
    </xf>
    <xf numFmtId="0" fontId="2" fillId="0" borderId="0" xfId="0" applyFont="1" applyBorder="1" applyAlignment="1">
      <alignment horizontal="left" vertical="center" inden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5" borderId="8" xfId="0" applyFont="1" applyFill="1" applyBorder="1" applyAlignment="1">
      <alignment horizontal="center" vertical="center"/>
    </xf>
    <xf numFmtId="0" fontId="2" fillId="0" borderId="1" xfId="0" applyFont="1" applyBorder="1" applyAlignment="1">
      <alignment vertical="center"/>
    </xf>
    <xf numFmtId="3" fontId="4" fillId="0" borderId="1" xfId="0" applyNumberFormat="1" applyFont="1" applyBorder="1" applyAlignment="1">
      <alignment horizontal="center" vertical="center"/>
    </xf>
    <xf numFmtId="0" fontId="4" fillId="0" borderId="10"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xf>
    <xf numFmtId="0" fontId="2" fillId="0" borderId="15" xfId="0" applyFont="1" applyFill="1" applyBorder="1" applyAlignment="1">
      <alignment horizontal="center"/>
    </xf>
    <xf numFmtId="0" fontId="2" fillId="0" borderId="3" xfId="0" applyFont="1" applyFill="1" applyBorder="1" applyAlignment="1">
      <alignment horizontal="center"/>
    </xf>
    <xf numFmtId="0" fontId="9" fillId="0" borderId="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1" xfId="0" applyFont="1" applyFill="1" applyBorder="1" applyAlignment="1">
      <alignment horizontal="center" vertical="center"/>
    </xf>
    <xf numFmtId="165" fontId="2" fillId="0" borderId="5" xfId="3" applyNumberFormat="1" applyFont="1" applyBorder="1" applyAlignment="1">
      <alignment horizontal="center" vertical="center"/>
    </xf>
    <xf numFmtId="165" fontId="2" fillId="0" borderId="10" xfId="3" applyNumberFormat="1" applyFont="1" applyBorder="1" applyAlignment="1">
      <alignment horizontal="center" vertical="center"/>
    </xf>
    <xf numFmtId="165" fontId="2" fillId="0" borderId="6" xfId="3"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6" xfId="0" applyNumberFormat="1"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0" applyNumberFormat="1"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indent="1"/>
    </xf>
    <xf numFmtId="0" fontId="3" fillId="2"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xf>
    <xf numFmtId="3" fontId="2" fillId="0" borderId="5" xfId="0" applyNumberFormat="1" applyFont="1" applyFill="1" applyBorder="1" applyAlignment="1">
      <alignment horizontal="right" vertical="center" wrapText="1"/>
    </xf>
    <xf numFmtId="3" fontId="2" fillId="0" borderId="6" xfId="0" applyNumberFormat="1" applyFont="1" applyFill="1" applyBorder="1" applyAlignment="1">
      <alignment horizontal="right"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0" xfId="0" applyFont="1" applyFill="1" applyBorder="1" applyAlignment="1">
      <alignment vertical="center" wrapText="1"/>
    </xf>
    <xf numFmtId="0" fontId="2" fillId="0" borderId="6" xfId="0" applyFont="1" applyFill="1" applyBorder="1" applyAlignment="1">
      <alignment vertical="center" wrapText="1"/>
    </xf>
    <xf numFmtId="0" fontId="4" fillId="0" borderId="5" xfId="0" applyFont="1" applyFill="1" applyBorder="1" applyAlignment="1">
      <alignment vertical="top"/>
    </xf>
    <xf numFmtId="0" fontId="4" fillId="0" borderId="10" xfId="0" applyFont="1" applyFill="1" applyBorder="1" applyAlignment="1">
      <alignment vertical="top"/>
    </xf>
    <xf numFmtId="0" fontId="4" fillId="0" borderId="6" xfId="0" applyFont="1" applyFill="1" applyBorder="1" applyAlignment="1">
      <alignment vertical="top"/>
    </xf>
    <xf numFmtId="0" fontId="4" fillId="0" borderId="5" xfId="0" applyFont="1" applyBorder="1" applyAlignment="1">
      <alignment horizontal="left" vertical="top"/>
    </xf>
    <xf numFmtId="0" fontId="4" fillId="0" borderId="10" xfId="0" applyFont="1" applyBorder="1" applyAlignment="1">
      <alignment horizontal="left" vertical="top"/>
    </xf>
    <xf numFmtId="0" fontId="4" fillId="0" borderId="6" xfId="0" applyFont="1" applyBorder="1" applyAlignment="1">
      <alignment horizontal="left" vertical="top"/>
    </xf>
    <xf numFmtId="0" fontId="2" fillId="3" borderId="2" xfId="0" applyFont="1" applyFill="1" applyBorder="1" applyAlignment="1">
      <alignment horizontal="left" vertical="center"/>
    </xf>
    <xf numFmtId="0" fontId="2" fillId="3" borderId="15" xfId="0" applyFont="1" applyFill="1" applyBorder="1" applyAlignment="1">
      <alignment horizontal="left" vertical="center"/>
    </xf>
    <xf numFmtId="0" fontId="3" fillId="13" borderId="7" xfId="0" applyFont="1" applyFill="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5" fillId="0" borderId="0" xfId="0" applyFont="1" applyAlignment="1">
      <alignment horizontal="left" vertic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center" wrapText="1"/>
    </xf>
    <xf numFmtId="15" fontId="0" fillId="0" borderId="0" xfId="0" applyNumberFormat="1" applyAlignment="1">
      <alignment horizontal="left"/>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6" fontId="15" fillId="0" borderId="1" xfId="0" quotePrefix="1" applyNumberFormat="1" applyFont="1" applyBorder="1" applyAlignment="1">
      <alignment horizontal="center" vertical="center" wrapText="1"/>
    </xf>
    <xf numFmtId="0" fontId="15" fillId="0" borderId="1" xfId="0" quotePrefix="1" applyFont="1" applyBorder="1" applyAlignment="1">
      <alignment horizontal="center" vertical="center" wrapText="1"/>
    </xf>
  </cellXfs>
  <cellStyles count="9">
    <cellStyle name="Excel Built-in Percent" xfId="4" xr:uid="{00000000-0005-0000-0000-000000000000}"/>
    <cellStyle name="Komma" xfId="3" builtinId="3"/>
    <cellStyle name="Link" xfId="2" builtinId="8"/>
    <cellStyle name="Normal 2" xfId="5" xr:uid="{00000000-0005-0000-0000-000003000000}"/>
    <cellStyle name="Prozent" xfId="1" builtinId="5"/>
    <cellStyle name="Standard" xfId="0" builtinId="0"/>
    <cellStyle name="Standard 2" xfId="6" xr:uid="{00000000-0005-0000-0000-000006000000}"/>
    <cellStyle name="Standard 3" xfId="7" xr:uid="{00000000-0005-0000-0000-000007000000}"/>
    <cellStyle name="Währung" xfId="8"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40822</xdr:colOff>
      <xdr:row>1</xdr:row>
      <xdr:rowOff>27215</xdr:rowOff>
    </xdr:from>
    <xdr:to>
      <xdr:col>4</xdr:col>
      <xdr:colOff>5981807</xdr:colOff>
      <xdr:row>39</xdr:row>
      <xdr:rowOff>27214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02822" y="217715"/>
          <a:ext cx="8226985" cy="11321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13607</xdr:colOff>
      <xdr:row>1</xdr:row>
      <xdr:rowOff>149679</xdr:rowOff>
    </xdr:from>
    <xdr:to>
      <xdr:col>17</xdr:col>
      <xdr:colOff>280368</xdr:colOff>
      <xdr:row>42</xdr:row>
      <xdr:rowOff>13607</xdr:rowOff>
    </xdr:to>
    <xdr:pic>
      <xdr:nvPicPr>
        <xdr:cNvPr id="3" name="Grafik 2">
          <a:extLst>
            <a:ext uri="{FF2B5EF4-FFF2-40B4-BE49-F238E27FC236}">
              <a16:creationId xmlns:a16="http://schemas.microsoft.com/office/drawing/2014/main" id="{C61C2165-04A6-46CA-8C6B-0222F447AA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00" y="353786"/>
          <a:ext cx="15016904" cy="77016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undE\200_Projekte\2019.087_H2020_ONEforest\05_Arbeitsunterlagen\WP6\CSRs\Swiss_Grisons\211203_Template%20draft_data%20set_MFA_WP7_THRO_extended_CSR%20Grisons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undE\200_Projekte\2019.087_H2020_ONEforest\05_Arbeitsunterlagen\WP7\Domi_ONEforest\02_MFA-Dataset\02_sawmill-industry\021221_MFA_sawmill_data_Hess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st_data by_ownership"/>
      <sheetName val="1st_template statistical data "/>
      <sheetName val="raw data_energy production"/>
    </sheetNames>
    <sheetDataSet>
      <sheetData sheetId="0">
        <row r="18">
          <cell r="D18">
            <v>105</v>
          </cell>
          <cell r="E18">
            <v>7</v>
          </cell>
          <cell r="F18">
            <v>605</v>
          </cell>
          <cell r="G18">
            <v>219</v>
          </cell>
          <cell r="H18">
            <v>1386</v>
          </cell>
          <cell r="I18">
            <v>98</v>
          </cell>
          <cell r="J18">
            <v>115</v>
          </cell>
          <cell r="K18">
            <v>29</v>
          </cell>
          <cell r="L18">
            <v>75</v>
          </cell>
          <cell r="M18">
            <v>21</v>
          </cell>
        </row>
        <row r="21">
          <cell r="D21">
            <v>6428</v>
          </cell>
          <cell r="E21">
            <v>7423</v>
          </cell>
          <cell r="F21">
            <v>7099</v>
          </cell>
          <cell r="G21">
            <v>8473</v>
          </cell>
          <cell r="H21">
            <v>7387</v>
          </cell>
          <cell r="I21">
            <v>6537</v>
          </cell>
          <cell r="J21">
            <v>3843</v>
          </cell>
          <cell r="K21">
            <v>3894</v>
          </cell>
          <cell r="L21">
            <v>1458</v>
          </cell>
          <cell r="M21">
            <v>3248</v>
          </cell>
        </row>
        <row r="24">
          <cell r="D24">
            <v>0</v>
          </cell>
          <cell r="E24">
            <v>22</v>
          </cell>
          <cell r="F24">
            <v>248</v>
          </cell>
          <cell r="G24">
            <v>337</v>
          </cell>
          <cell r="H24">
            <v>0</v>
          </cell>
          <cell r="I24">
            <v>73</v>
          </cell>
          <cell r="J24">
            <v>0</v>
          </cell>
          <cell r="K24">
            <v>203</v>
          </cell>
          <cell r="L24">
            <v>108</v>
          </cell>
          <cell r="M24">
            <v>140</v>
          </cell>
        </row>
        <row r="27">
          <cell r="D27">
            <v>869</v>
          </cell>
          <cell r="E27">
            <v>880</v>
          </cell>
          <cell r="F27">
            <v>938</v>
          </cell>
          <cell r="G27">
            <v>224</v>
          </cell>
          <cell r="H27">
            <v>217</v>
          </cell>
          <cell r="I27">
            <v>524</v>
          </cell>
          <cell r="J27">
            <v>1318</v>
          </cell>
          <cell r="K27">
            <v>652</v>
          </cell>
          <cell r="L27">
            <v>390</v>
          </cell>
          <cell r="M27">
            <v>893</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sse"/>
      <sheetName val="2008_Seite-4"/>
      <sheetName val="2008_Seite-5"/>
      <sheetName val="2008_Seite-6"/>
      <sheetName val="2008_Seite-7"/>
      <sheetName val="2009_Seite-4"/>
      <sheetName val="2009_Seite-5"/>
      <sheetName val="2009_Seite-6"/>
      <sheetName val="2009_Seite-7"/>
      <sheetName val="2010_Seite-4"/>
      <sheetName val="2010_Seite-5"/>
      <sheetName val="2010_Seite-6"/>
      <sheetName val="2010_Seite-7"/>
      <sheetName val="2011_Seite-4"/>
      <sheetName val="2011_Seite-5"/>
      <sheetName val="2011_Seite-6"/>
      <sheetName val="2011_Seite-7"/>
      <sheetName val="2012_Seite-4"/>
      <sheetName val="2012_Seite-5"/>
      <sheetName val="2012_Seite-6"/>
      <sheetName val="2012_Seite-7"/>
      <sheetName val="2013_Seite-4"/>
      <sheetName val="2013_Seite-5"/>
      <sheetName val="2013_Seite-6"/>
      <sheetName val="2013_Seite-7"/>
      <sheetName val="2014_Seite-4"/>
      <sheetName val="2014_Seite-5"/>
      <sheetName val="2014_Seite-6"/>
      <sheetName val="2014_Seite-7"/>
      <sheetName val="2015_Seite-4"/>
      <sheetName val="2015_Seite-5"/>
      <sheetName val="2015_Seite-6"/>
      <sheetName val="2015_Seite-7"/>
      <sheetName val="2016_Seite-4"/>
      <sheetName val="2016_Seite-5"/>
      <sheetName val="2016_Seite-6"/>
      <sheetName val="2016_Seite-7"/>
      <sheetName val="2017_Seite-4"/>
      <sheetName val="2017_Seite-5"/>
      <sheetName val="2017_Seite-6"/>
      <sheetName val="2017_Seite-7"/>
      <sheetName val="2018_Seite-4"/>
      <sheetName val="2018_Seite-5"/>
      <sheetName val="2018_Seite-6"/>
      <sheetName val="2018_Seite-7"/>
      <sheetName val="2019_Seite-4"/>
      <sheetName val="2019_Seite-5"/>
      <sheetName val="2019_Seite-6"/>
      <sheetName val="2019_Seite-7"/>
      <sheetName val="2020_Seite-4"/>
      <sheetName val="2020_Seite-5"/>
      <sheetName val="2020_Seite-6"/>
      <sheetName val="2020_Seite-7"/>
    </sheetNames>
    <sheetDataSet>
      <sheetData sheetId="0"/>
      <sheetData sheetId="1"/>
      <sheetData sheetId="2"/>
      <sheetData sheetId="3"/>
      <sheetData sheetId="4"/>
      <sheetData sheetId="5"/>
      <sheetData sheetId="6"/>
      <sheetData sheetId="7">
        <row r="44">
          <cell r="E44">
            <v>1212138</v>
          </cell>
        </row>
      </sheetData>
      <sheetData sheetId="8"/>
      <sheetData sheetId="9"/>
      <sheetData sheetId="10"/>
      <sheetData sheetId="11">
        <row r="44">
          <cell r="E44">
            <v>1344094</v>
          </cell>
        </row>
        <row r="47">
          <cell r="E47">
            <v>32635</v>
          </cell>
        </row>
      </sheetData>
      <sheetData sheetId="12"/>
      <sheetData sheetId="13"/>
      <sheetData sheetId="14"/>
      <sheetData sheetId="15">
        <row r="44">
          <cell r="E44">
            <v>892571</v>
          </cell>
        </row>
        <row r="47">
          <cell r="E47">
            <v>33565</v>
          </cell>
        </row>
      </sheetData>
      <sheetData sheetId="16"/>
      <sheetData sheetId="17"/>
      <sheetData sheetId="18"/>
      <sheetData sheetId="19">
        <row r="44">
          <cell r="E44">
            <v>1160400</v>
          </cell>
        </row>
        <row r="47">
          <cell r="E47">
            <v>33433</v>
          </cell>
        </row>
      </sheetData>
      <sheetData sheetId="20"/>
      <sheetData sheetId="21"/>
      <sheetData sheetId="22"/>
      <sheetData sheetId="23">
        <row r="44">
          <cell r="E44">
            <v>675599</v>
          </cell>
        </row>
        <row r="47">
          <cell r="E47">
            <v>41647</v>
          </cell>
        </row>
      </sheetData>
      <sheetData sheetId="24"/>
      <sheetData sheetId="25"/>
      <sheetData sheetId="26"/>
      <sheetData sheetId="27">
        <row r="44">
          <cell r="E44">
            <v>1391228</v>
          </cell>
        </row>
        <row r="47">
          <cell r="E47">
            <v>37679</v>
          </cell>
        </row>
      </sheetData>
      <sheetData sheetId="28"/>
      <sheetData sheetId="29"/>
      <sheetData sheetId="30"/>
      <sheetData sheetId="31">
        <row r="43">
          <cell r="E43">
            <v>509365</v>
          </cell>
        </row>
        <row r="46">
          <cell r="E46" t="str">
            <v>·</v>
          </cell>
        </row>
      </sheetData>
      <sheetData sheetId="32"/>
      <sheetData sheetId="33"/>
      <sheetData sheetId="34"/>
      <sheetData sheetId="35">
        <row r="43">
          <cell r="E43">
            <v>1115723</v>
          </cell>
        </row>
        <row r="46">
          <cell r="E46">
            <v>67541</v>
          </cell>
        </row>
      </sheetData>
      <sheetData sheetId="36"/>
      <sheetData sheetId="37"/>
      <sheetData sheetId="38"/>
      <sheetData sheetId="39">
        <row r="43">
          <cell r="E43">
            <v>1168480</v>
          </cell>
        </row>
        <row r="46">
          <cell r="E46" t="str">
            <v>▪</v>
          </cell>
        </row>
      </sheetData>
      <sheetData sheetId="40"/>
      <sheetData sheetId="41"/>
      <sheetData sheetId="42"/>
      <sheetData sheetId="43">
        <row r="43">
          <cell r="E43">
            <v>1400090</v>
          </cell>
        </row>
        <row r="46">
          <cell r="E46" t="str">
            <v>▪</v>
          </cell>
        </row>
      </sheetData>
      <sheetData sheetId="44"/>
      <sheetData sheetId="45"/>
      <sheetData sheetId="46"/>
      <sheetData sheetId="47"/>
      <sheetData sheetId="48"/>
      <sheetData sheetId="49"/>
      <sheetData sheetId="50"/>
      <sheetData sheetId="51"/>
      <sheetData sheetId="52"/>
    </sheetDataSet>
  </externalBook>
</externalLink>
</file>

<file path=xl/persons/person.xml><?xml version="1.0" encoding="utf-8"?>
<personList xmlns="http://schemas.microsoft.com/office/spreadsheetml/2018/threadedcomments" xmlns:x="http://schemas.openxmlformats.org/spreadsheetml/2006/main">
  <person displayName="Girata Sastoque, Lina Maria" id="{A406D2AD-5839-45B6-AC9D-B58888265651}" userId="S::lina-maria.girata-sastoque@th-rosenheim.de::ac3b0504-4f4f-42f1-9f17-50141ebafecf"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8" dT="2021-11-05T09:11:41.07" personId="{A406D2AD-5839-45B6-AC9D-B58888265651}" id="{86CF5E34-CBDF-4E9B-945A-6559F50B09B9}">
    <text>I found information about primary energy production from biomass tonne of oil equivalent (toe) and electricity production from forestry and agriculture biomass in GWh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42"/>
  <sheetViews>
    <sheetView zoomScale="70" zoomScaleNormal="70" workbookViewId="0">
      <selection activeCell="F34" sqref="F34"/>
    </sheetView>
  </sheetViews>
  <sheetFormatPr baseColWidth="10" defaultColWidth="11.453125" defaultRowHeight="14.5"/>
  <cols>
    <col min="2" max="3" width="11.453125" customWidth="1"/>
    <col min="5" max="5" width="90" customWidth="1"/>
    <col min="6" max="6" width="52.54296875" customWidth="1"/>
    <col min="10" max="10" width="15.54296875" customWidth="1"/>
    <col min="19" max="19" width="87.1796875" customWidth="1"/>
  </cols>
  <sheetData>
    <row r="3" spans="15:19" ht="57" customHeight="1">
      <c r="O3" s="8"/>
      <c r="P3" s="8"/>
      <c r="Q3" s="8"/>
      <c r="R3" s="18"/>
      <c r="S3" s="23"/>
    </row>
    <row r="4" spans="15:19">
      <c r="O4" s="18"/>
      <c r="P4" s="18"/>
      <c r="Q4" s="18"/>
      <c r="R4" s="18"/>
      <c r="S4" s="18"/>
    </row>
    <row r="5" spans="15:19" ht="15" customHeight="1">
      <c r="O5" s="8"/>
      <c r="P5" s="8"/>
      <c r="Q5" s="8"/>
      <c r="R5" s="18"/>
      <c r="S5" s="6"/>
    </row>
    <row r="6" spans="15:19">
      <c r="O6" s="8"/>
      <c r="P6" s="8"/>
      <c r="Q6" s="8"/>
      <c r="R6" s="18"/>
      <c r="S6" s="6"/>
    </row>
    <row r="7" spans="15:19">
      <c r="O7" s="8"/>
      <c r="P7" s="8"/>
      <c r="Q7" s="8"/>
      <c r="R7" s="18"/>
      <c r="S7" s="8"/>
    </row>
    <row r="8" spans="15:19">
      <c r="O8" s="8"/>
      <c r="P8" s="8"/>
      <c r="Q8" s="8"/>
      <c r="R8" s="18"/>
      <c r="S8" s="8"/>
    </row>
    <row r="9" spans="15:19">
      <c r="O9" s="8"/>
      <c r="P9" s="8"/>
      <c r="Q9" s="8"/>
      <c r="R9" s="18"/>
      <c r="S9" s="8"/>
    </row>
    <row r="10" spans="15:19">
      <c r="O10" s="8"/>
      <c r="P10" s="8"/>
      <c r="Q10" s="8"/>
      <c r="R10" s="18"/>
      <c r="S10" s="8"/>
    </row>
    <row r="11" spans="15:19">
      <c r="O11" s="18"/>
      <c r="P11" s="18"/>
      <c r="Q11" s="18"/>
      <c r="R11" s="18"/>
      <c r="S11" s="18"/>
    </row>
    <row r="12" spans="15:19">
      <c r="O12" s="8"/>
      <c r="P12" s="8"/>
      <c r="Q12" s="8"/>
      <c r="R12" s="18"/>
      <c r="S12" s="8"/>
    </row>
    <row r="13" spans="15:19">
      <c r="O13" s="8"/>
      <c r="P13" s="8"/>
      <c r="Q13" s="8"/>
      <c r="R13" s="18"/>
      <c r="S13" s="8"/>
    </row>
    <row r="14" spans="15:19">
      <c r="O14" s="8"/>
      <c r="P14" s="8"/>
      <c r="Q14" s="8"/>
      <c r="R14" s="18"/>
      <c r="S14" s="8"/>
    </row>
    <row r="15" spans="15:19">
      <c r="O15" s="8"/>
      <c r="P15" s="8"/>
      <c r="Q15" s="8"/>
      <c r="R15" s="18"/>
      <c r="S15" s="8"/>
    </row>
    <row r="16" spans="15:19">
      <c r="O16" s="18"/>
      <c r="P16" s="18"/>
      <c r="Q16" s="18"/>
      <c r="R16" s="18"/>
      <c r="S16" s="18"/>
    </row>
    <row r="17" spans="2:19" ht="202.5" customHeight="1">
      <c r="O17" s="8"/>
      <c r="P17" s="8"/>
      <c r="Q17" s="8"/>
      <c r="R17" s="18"/>
      <c r="S17" s="23"/>
    </row>
    <row r="18" spans="2:19">
      <c r="O18" s="18"/>
      <c r="P18" s="18"/>
      <c r="Q18" s="18"/>
      <c r="R18" s="18"/>
      <c r="S18" s="18"/>
    </row>
    <row r="19" spans="2:19">
      <c r="O19" s="18"/>
      <c r="P19" s="18"/>
      <c r="Q19" s="18"/>
      <c r="R19" s="18"/>
      <c r="S19" s="18"/>
    </row>
    <row r="20" spans="2:19" ht="27.5">
      <c r="J20" s="273"/>
      <c r="O20" s="18"/>
      <c r="P20" s="18"/>
      <c r="Q20" s="18"/>
      <c r="R20" s="18"/>
      <c r="S20" s="253"/>
    </row>
    <row r="21" spans="2:19">
      <c r="B21" s="18"/>
      <c r="C21" s="18"/>
      <c r="D21" s="18"/>
      <c r="E21" s="18"/>
      <c r="F21" s="18"/>
    </row>
    <row r="22" spans="2:19">
      <c r="B22" s="18"/>
      <c r="C22" s="18"/>
      <c r="D22" s="18"/>
      <c r="E22" s="18"/>
      <c r="F22" s="18"/>
    </row>
    <row r="23" spans="2:19">
      <c r="B23" s="18"/>
      <c r="C23" s="18"/>
      <c r="D23" s="18"/>
      <c r="E23" s="18"/>
      <c r="F23" s="18"/>
    </row>
    <row r="24" spans="2:19">
      <c r="B24" s="18"/>
      <c r="C24" s="18"/>
      <c r="D24" s="18"/>
      <c r="E24" s="18"/>
      <c r="F24" s="18"/>
    </row>
    <row r="25" spans="2:19">
      <c r="B25" s="18"/>
      <c r="C25" s="18"/>
      <c r="D25" s="18"/>
      <c r="E25" s="18"/>
      <c r="F25" s="18"/>
    </row>
    <row r="26" spans="2:19">
      <c r="B26" s="18"/>
      <c r="C26" s="18"/>
      <c r="D26" s="18"/>
      <c r="E26" s="18"/>
      <c r="F26" s="18"/>
    </row>
    <row r="27" spans="2:19">
      <c r="B27" s="18"/>
      <c r="C27" s="18"/>
      <c r="D27" s="18"/>
      <c r="E27" s="18"/>
      <c r="F27" s="18"/>
    </row>
    <row r="33" spans="2:8" ht="95.25" customHeight="1">
      <c r="F33" s="23"/>
      <c r="G33" s="23"/>
      <c r="H33" s="23"/>
    </row>
    <row r="34" spans="2:8">
      <c r="E34" s="23"/>
      <c r="F34" s="23"/>
      <c r="G34" s="23"/>
      <c r="H34" s="23"/>
    </row>
    <row r="35" spans="2:8">
      <c r="E35" s="23"/>
      <c r="F35" s="23"/>
      <c r="G35" s="23"/>
      <c r="H35" s="23"/>
    </row>
    <row r="36" spans="2:8">
      <c r="E36" s="23"/>
      <c r="F36" s="23"/>
      <c r="G36" s="23"/>
      <c r="H36" s="23"/>
    </row>
    <row r="37" spans="2:8">
      <c r="E37" s="23"/>
      <c r="F37" s="23"/>
      <c r="G37" s="23"/>
      <c r="H37" s="23"/>
    </row>
    <row r="38" spans="2:8">
      <c r="E38" s="23"/>
      <c r="F38" s="23"/>
      <c r="G38" s="23"/>
      <c r="H38" s="23"/>
    </row>
    <row r="39" spans="2:8">
      <c r="E39" s="23"/>
      <c r="F39" s="23"/>
      <c r="G39" s="23"/>
      <c r="H39" s="23"/>
    </row>
    <row r="40" spans="2:8">
      <c r="E40" s="23"/>
      <c r="F40" s="23"/>
      <c r="G40" s="23"/>
      <c r="H40" s="23"/>
    </row>
    <row r="41" spans="2:8">
      <c r="B41" t="s">
        <v>701</v>
      </c>
    </row>
    <row r="42" spans="2:8" ht="92.25" customHeight="1">
      <c r="B42" s="274" t="s">
        <v>702</v>
      </c>
      <c r="C42" s="274"/>
      <c r="D42" s="274"/>
      <c r="E42" s="274"/>
    </row>
  </sheetData>
  <sheetProtection algorithmName="SHA-512" hashValue="YDrgQTynw/zxwMq/QTF/zFjbbSsEDZ/53vUwu61aYux+e8yh+64mHtRacJkOE146Jny5Qx8MEi9fOaufAgd9ZA==" saltValue="QFQqORtkxcjuXBtOx72NJQ==" spinCount="100000" sheet="1" objects="1" scenarios="1"/>
  <mergeCells count="1">
    <mergeCell ref="B42:E42"/>
  </mergeCells>
  <pageMargins left="0.7" right="0.7" top="0.78740157499999996" bottom="0.78740157499999996" header="0.3" footer="0.3"/>
  <pageSetup paperSize="9" orientation="portrait"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sheetPr>
  <dimension ref="A1:W105"/>
  <sheetViews>
    <sheetView showGridLines="0" topLeftCell="D1" zoomScale="70" zoomScaleNormal="70" workbookViewId="0">
      <selection activeCell="J29" sqref="J29:M29"/>
    </sheetView>
  </sheetViews>
  <sheetFormatPr baseColWidth="10" defaultColWidth="15.7265625" defaultRowHeight="14"/>
  <cols>
    <col min="1" max="1" width="30.1796875" style="143" customWidth="1"/>
    <col min="2" max="2" width="30.54296875" style="9" customWidth="1"/>
    <col min="3" max="3" width="13.1796875" style="143" bestFit="1" customWidth="1"/>
    <col min="4" max="4" width="12.7265625" style="9" customWidth="1"/>
    <col min="5" max="13" width="13.1796875" style="143" customWidth="1"/>
    <col min="14" max="14" width="32.81640625" style="143" customWidth="1"/>
    <col min="15" max="15" width="11.453125" style="108" customWidth="1"/>
    <col min="16" max="16" width="32.81640625" style="143" customWidth="1"/>
    <col min="17" max="17" width="32.81640625" style="108" customWidth="1"/>
    <col min="18" max="18" width="11.453125" style="108" customWidth="1"/>
    <col min="19" max="16384" width="15.7265625" style="143"/>
  </cols>
  <sheetData>
    <row r="1" spans="1:23">
      <c r="A1" s="290" t="s">
        <v>477</v>
      </c>
      <c r="B1" s="290"/>
      <c r="C1" s="290"/>
      <c r="D1" s="290"/>
      <c r="E1" s="290"/>
      <c r="F1" s="290"/>
      <c r="G1" s="290"/>
      <c r="H1" s="290"/>
      <c r="I1" s="290"/>
      <c r="J1" s="290"/>
      <c r="K1" s="290"/>
      <c r="L1" s="290"/>
      <c r="M1" s="290"/>
    </row>
    <row r="2" spans="1:23" s="154" customFormat="1">
      <c r="A2" s="143"/>
      <c r="B2" s="9"/>
      <c r="C2" s="143"/>
      <c r="D2" s="9"/>
      <c r="E2" s="143"/>
      <c r="F2" s="143"/>
      <c r="G2" s="143"/>
      <c r="H2" s="143"/>
      <c r="I2" s="143"/>
      <c r="J2" s="143"/>
      <c r="K2" s="143"/>
      <c r="L2" s="143"/>
      <c r="M2" s="143"/>
      <c r="N2" s="143"/>
      <c r="O2" s="91"/>
      <c r="P2" s="143"/>
      <c r="Q2" s="91"/>
      <c r="R2" s="91"/>
    </row>
    <row r="3" spans="1:23" s="154" customFormat="1" ht="24" customHeight="1">
      <c r="A3" s="326" t="s">
        <v>15</v>
      </c>
      <c r="B3" s="326"/>
      <c r="C3" s="326"/>
      <c r="D3" s="299" t="s">
        <v>303</v>
      </c>
      <c r="E3" s="344"/>
      <c r="F3" s="344"/>
      <c r="G3" s="344"/>
      <c r="H3" s="344"/>
      <c r="I3" s="344"/>
      <c r="J3" s="344"/>
      <c r="K3" s="344"/>
      <c r="L3" s="344"/>
      <c r="M3" s="309"/>
      <c r="N3" s="93"/>
      <c r="O3" s="92"/>
      <c r="P3" s="74"/>
      <c r="Q3" s="92"/>
      <c r="R3" s="92"/>
    </row>
    <row r="4" spans="1:23" s="154" customFormat="1" ht="14.25" customHeight="1">
      <c r="A4" s="450"/>
      <c r="B4" s="450"/>
      <c r="C4" s="450"/>
      <c r="D4" s="465" t="s">
        <v>220</v>
      </c>
      <c r="E4" s="466"/>
      <c r="F4" s="466"/>
      <c r="G4" s="466"/>
      <c r="H4" s="466"/>
      <c r="I4" s="466"/>
      <c r="J4" s="466"/>
      <c r="K4" s="466"/>
      <c r="L4" s="466"/>
      <c r="M4" s="467"/>
      <c r="N4" s="93"/>
      <c r="O4" s="93"/>
      <c r="P4" s="12"/>
      <c r="Q4" s="93"/>
      <c r="R4" s="93"/>
      <c r="S4" s="12"/>
      <c r="T4" s="12"/>
    </row>
    <row r="5" spans="1:23" s="154" customFormat="1">
      <c r="A5" s="302" t="s">
        <v>13</v>
      </c>
      <c r="B5" s="302"/>
      <c r="C5" s="302"/>
      <c r="D5" s="468"/>
      <c r="E5" s="469"/>
      <c r="F5" s="469"/>
      <c r="G5" s="469"/>
      <c r="H5" s="469"/>
      <c r="I5" s="469"/>
      <c r="J5" s="469"/>
      <c r="K5" s="469"/>
      <c r="L5" s="469"/>
      <c r="M5" s="470"/>
      <c r="N5" s="93"/>
      <c r="O5" s="93"/>
      <c r="P5" s="12"/>
      <c r="Q5" s="93"/>
      <c r="R5" s="93"/>
      <c r="S5" s="12"/>
      <c r="T5" s="12"/>
    </row>
    <row r="6" spans="1:23" s="154" customFormat="1" ht="28">
      <c r="A6" s="83" t="s">
        <v>586</v>
      </c>
      <c r="B6" s="43" t="s">
        <v>17</v>
      </c>
      <c r="C6" s="43" t="s">
        <v>50</v>
      </c>
      <c r="D6" s="43">
        <v>2009</v>
      </c>
      <c r="E6" s="43">
        <v>2010</v>
      </c>
      <c r="F6" s="43">
        <v>2011</v>
      </c>
      <c r="G6" s="43">
        <v>2012</v>
      </c>
      <c r="H6" s="43">
        <v>2013</v>
      </c>
      <c r="I6" s="43">
        <v>2014</v>
      </c>
      <c r="J6" s="43">
        <v>2015</v>
      </c>
      <c r="K6" s="43">
        <v>2016</v>
      </c>
      <c r="L6" s="43">
        <v>2017</v>
      </c>
      <c r="M6" s="43">
        <v>2018</v>
      </c>
      <c r="N6" s="127" t="s">
        <v>260</v>
      </c>
      <c r="O6" s="129" t="s">
        <v>51</v>
      </c>
      <c r="P6" s="127" t="s">
        <v>339</v>
      </c>
      <c r="Q6" s="94" t="s">
        <v>110</v>
      </c>
      <c r="R6" s="94" t="s">
        <v>51</v>
      </c>
    </row>
    <row r="7" spans="1:23" s="154" customFormat="1" ht="182">
      <c r="A7" s="481" t="s">
        <v>2</v>
      </c>
      <c r="B7" s="481" t="s">
        <v>18</v>
      </c>
      <c r="C7" s="45" t="s">
        <v>52</v>
      </c>
      <c r="D7" s="366" t="s">
        <v>610</v>
      </c>
      <c r="E7" s="368"/>
      <c r="F7" s="46">
        <v>15564</v>
      </c>
      <c r="G7" s="46" t="s">
        <v>610</v>
      </c>
      <c r="H7" s="46">
        <v>6948</v>
      </c>
      <c r="I7" s="366" t="s">
        <v>610</v>
      </c>
      <c r="J7" s="367"/>
      <c r="K7" s="368"/>
      <c r="L7" s="46">
        <v>23505</v>
      </c>
      <c r="M7" s="46">
        <v>26796</v>
      </c>
      <c r="N7" s="45" t="s">
        <v>221</v>
      </c>
      <c r="O7" s="141" t="s">
        <v>6</v>
      </c>
      <c r="P7" s="45"/>
      <c r="Q7" s="141" t="s">
        <v>343</v>
      </c>
      <c r="R7" s="141" t="s">
        <v>6</v>
      </c>
    </row>
    <row r="8" spans="1:23" s="154" customFormat="1" ht="154">
      <c r="A8" s="482"/>
      <c r="B8" s="482"/>
      <c r="C8" s="45" t="s">
        <v>53</v>
      </c>
      <c r="D8" s="46">
        <v>112184</v>
      </c>
      <c r="E8" s="46">
        <v>116177</v>
      </c>
      <c r="F8" s="46">
        <v>110394</v>
      </c>
      <c r="G8" s="46">
        <v>99522</v>
      </c>
      <c r="H8" s="46">
        <v>111958</v>
      </c>
      <c r="I8" s="46">
        <v>124864</v>
      </c>
      <c r="J8" s="46">
        <v>130341</v>
      </c>
      <c r="K8" s="46">
        <v>133048</v>
      </c>
      <c r="L8" s="46">
        <v>146977</v>
      </c>
      <c r="M8" s="46">
        <v>146690</v>
      </c>
      <c r="N8" s="45" t="s">
        <v>222</v>
      </c>
      <c r="O8" s="141" t="s">
        <v>6</v>
      </c>
      <c r="P8" s="45"/>
      <c r="Q8" s="141" t="s">
        <v>345</v>
      </c>
      <c r="R8" s="141" t="s">
        <v>6</v>
      </c>
    </row>
    <row r="9" spans="1:23" s="154" customFormat="1" ht="154">
      <c r="A9" s="483"/>
      <c r="B9" s="483"/>
      <c r="C9" s="45" t="s">
        <v>54</v>
      </c>
      <c r="D9" s="46">
        <v>1304</v>
      </c>
      <c r="E9" s="46">
        <v>6275</v>
      </c>
      <c r="F9" s="46">
        <v>5953</v>
      </c>
      <c r="G9" s="46">
        <v>20294</v>
      </c>
      <c r="H9" s="46">
        <v>17945</v>
      </c>
      <c r="I9" s="46">
        <v>9948</v>
      </c>
      <c r="J9" s="46">
        <v>14129</v>
      </c>
      <c r="K9" s="46">
        <v>1466</v>
      </c>
      <c r="L9" s="391" t="s">
        <v>610</v>
      </c>
      <c r="M9" s="393"/>
      <c r="N9" s="45" t="s">
        <v>223</v>
      </c>
      <c r="O9" s="141" t="s">
        <v>6</v>
      </c>
      <c r="P9" s="45"/>
      <c r="Q9" s="141" t="s">
        <v>347</v>
      </c>
      <c r="R9" s="141" t="s">
        <v>6</v>
      </c>
    </row>
    <row r="10" spans="1:23" s="154" customFormat="1" ht="196">
      <c r="A10" s="155" t="s">
        <v>3</v>
      </c>
      <c r="B10" s="146" t="s">
        <v>18</v>
      </c>
      <c r="C10" s="25" t="s">
        <v>55</v>
      </c>
      <c r="D10" s="366" t="s">
        <v>611</v>
      </c>
      <c r="E10" s="367"/>
      <c r="F10" s="367"/>
      <c r="G10" s="367"/>
      <c r="H10" s="367"/>
      <c r="I10" s="368"/>
      <c r="J10" s="46" t="s">
        <v>610</v>
      </c>
      <c r="K10" s="46">
        <v>9393</v>
      </c>
      <c r="L10" s="397"/>
      <c r="M10" s="399"/>
      <c r="N10" s="25" t="s">
        <v>224</v>
      </c>
      <c r="O10" s="30" t="s">
        <v>6</v>
      </c>
      <c r="P10" s="25"/>
      <c r="Q10" s="141" t="s">
        <v>56</v>
      </c>
      <c r="R10" s="30" t="s">
        <v>6</v>
      </c>
    </row>
    <row r="11" spans="1:23" s="154" customFormat="1" ht="28">
      <c r="A11" s="146" t="s">
        <v>2</v>
      </c>
      <c r="B11" s="522" t="s">
        <v>19</v>
      </c>
      <c r="C11" s="61" t="s">
        <v>64</v>
      </c>
      <c r="D11" s="515" t="s">
        <v>338</v>
      </c>
      <c r="E11" s="516"/>
      <c r="F11" s="516"/>
      <c r="G11" s="516"/>
      <c r="H11" s="516"/>
      <c r="I11" s="516"/>
      <c r="J11" s="517"/>
      <c r="K11" s="46">
        <v>79611553</v>
      </c>
      <c r="L11" s="46">
        <v>91064875</v>
      </c>
      <c r="M11" s="46">
        <v>101998232</v>
      </c>
      <c r="N11" s="45" t="s">
        <v>241</v>
      </c>
      <c r="O11" s="141" t="s">
        <v>46</v>
      </c>
      <c r="P11" s="45"/>
      <c r="Q11" s="141" t="s">
        <v>65</v>
      </c>
      <c r="R11" s="141" t="s">
        <v>46</v>
      </c>
      <c r="S11" s="33"/>
    </row>
    <row r="12" spans="1:23" s="154" customFormat="1" ht="42.75" customHeight="1">
      <c r="A12" s="146" t="s">
        <v>3</v>
      </c>
      <c r="B12" s="522"/>
      <c r="C12" s="61" t="s">
        <v>66</v>
      </c>
      <c r="D12" s="518"/>
      <c r="E12" s="519"/>
      <c r="F12" s="519"/>
      <c r="G12" s="519"/>
      <c r="H12" s="519"/>
      <c r="I12" s="519"/>
      <c r="J12" s="520"/>
      <c r="K12" s="45" t="s">
        <v>219</v>
      </c>
      <c r="L12" s="45" t="s">
        <v>219</v>
      </c>
      <c r="M12" s="45" t="s">
        <v>219</v>
      </c>
      <c r="N12" s="45" t="s">
        <v>242</v>
      </c>
      <c r="O12" s="141" t="s">
        <v>46</v>
      </c>
      <c r="P12" s="45"/>
      <c r="Q12" s="141" t="s">
        <v>67</v>
      </c>
      <c r="R12" s="141" t="s">
        <v>46</v>
      </c>
      <c r="S12" s="33"/>
    </row>
    <row r="13" spans="1:23" s="154" customFormat="1">
      <c r="A13" s="3"/>
      <c r="B13" s="11"/>
      <c r="C13" s="26"/>
      <c r="D13" s="26"/>
      <c r="E13" s="26"/>
      <c r="F13" s="26"/>
      <c r="G13" s="26"/>
      <c r="H13" s="26"/>
      <c r="I13" s="26"/>
      <c r="J13" s="26"/>
      <c r="K13" s="26"/>
      <c r="L13" s="26"/>
      <c r="M13" s="26"/>
      <c r="N13" s="20"/>
      <c r="O13" s="96"/>
      <c r="P13" s="20"/>
      <c r="Q13" s="96"/>
      <c r="R13" s="96"/>
      <c r="S13" s="20"/>
      <c r="T13" s="20"/>
      <c r="U13" s="20"/>
      <c r="V13" s="20"/>
      <c r="W13" s="20"/>
    </row>
    <row r="14" spans="1:23" s="154" customFormat="1" ht="27.65" customHeight="1">
      <c r="A14" s="326" t="s">
        <v>15</v>
      </c>
      <c r="B14" s="326"/>
      <c r="C14" s="326"/>
      <c r="D14" s="299" t="s">
        <v>303</v>
      </c>
      <c r="E14" s="344"/>
      <c r="F14" s="344"/>
      <c r="G14" s="344"/>
      <c r="H14" s="344"/>
      <c r="I14" s="344"/>
      <c r="J14" s="344"/>
      <c r="K14" s="344"/>
      <c r="L14" s="344"/>
      <c r="M14" s="309"/>
      <c r="N14" s="93"/>
      <c r="O14" s="92"/>
      <c r="P14" s="74"/>
      <c r="Q14" s="92"/>
      <c r="R14" s="92"/>
    </row>
    <row r="15" spans="1:23" s="154" customFormat="1" ht="14.15" customHeight="1">
      <c r="A15" s="450"/>
      <c r="B15" s="450"/>
      <c r="C15" s="450"/>
      <c r="D15" s="465" t="s">
        <v>220</v>
      </c>
      <c r="E15" s="466"/>
      <c r="F15" s="466"/>
      <c r="G15" s="466"/>
      <c r="H15" s="466"/>
      <c r="I15" s="466"/>
      <c r="J15" s="466"/>
      <c r="K15" s="466"/>
      <c r="L15" s="466"/>
      <c r="M15" s="467"/>
      <c r="N15" s="93"/>
      <c r="O15" s="93"/>
      <c r="P15" s="12"/>
      <c r="Q15" s="93"/>
      <c r="R15" s="93"/>
      <c r="S15" s="12"/>
      <c r="T15" s="12"/>
    </row>
    <row r="16" spans="1:23" s="154" customFormat="1">
      <c r="A16" s="302" t="s">
        <v>119</v>
      </c>
      <c r="B16" s="302"/>
      <c r="C16" s="302"/>
      <c r="D16" s="468"/>
      <c r="E16" s="469"/>
      <c r="F16" s="469"/>
      <c r="G16" s="469"/>
      <c r="H16" s="469"/>
      <c r="I16" s="469"/>
      <c r="J16" s="469"/>
      <c r="K16" s="469"/>
      <c r="L16" s="469"/>
      <c r="M16" s="470"/>
      <c r="N16" s="93"/>
      <c r="O16" s="93"/>
      <c r="P16" s="12"/>
      <c r="Q16" s="93"/>
      <c r="R16" s="93"/>
      <c r="S16" s="12"/>
      <c r="T16" s="12"/>
    </row>
    <row r="17" spans="1:23" s="154" customFormat="1" ht="29.5" customHeight="1">
      <c r="A17" s="83" t="s">
        <v>586</v>
      </c>
      <c r="B17" s="43" t="s">
        <v>17</v>
      </c>
      <c r="C17" s="39" t="s">
        <v>50</v>
      </c>
      <c r="D17" s="39">
        <v>2009</v>
      </c>
      <c r="E17" s="39">
        <v>2010</v>
      </c>
      <c r="F17" s="39">
        <v>2011</v>
      </c>
      <c r="G17" s="39">
        <v>2012</v>
      </c>
      <c r="H17" s="39">
        <v>2013</v>
      </c>
      <c r="I17" s="39">
        <v>2014</v>
      </c>
      <c r="J17" s="39">
        <v>2015</v>
      </c>
      <c r="K17" s="39">
        <v>2016</v>
      </c>
      <c r="L17" s="39">
        <v>2017</v>
      </c>
      <c r="M17" s="39">
        <v>2018</v>
      </c>
      <c r="N17" s="128" t="s">
        <v>260</v>
      </c>
      <c r="O17" s="129" t="s">
        <v>51</v>
      </c>
      <c r="P17" s="127" t="s">
        <v>339</v>
      </c>
      <c r="Q17" s="94" t="s">
        <v>110</v>
      </c>
      <c r="R17" s="94" t="s">
        <v>51</v>
      </c>
    </row>
    <row r="18" spans="1:23" s="154" customFormat="1" ht="84">
      <c r="A18" s="528" t="s">
        <v>267</v>
      </c>
      <c r="B18" s="525" t="s">
        <v>119</v>
      </c>
      <c r="C18" s="25" t="s">
        <v>60</v>
      </c>
      <c r="D18" s="475" t="s">
        <v>610</v>
      </c>
      <c r="E18" s="476"/>
      <c r="F18" s="476"/>
      <c r="G18" s="476"/>
      <c r="H18" s="476"/>
      <c r="I18" s="476"/>
      <c r="J18" s="476"/>
      <c r="K18" s="476"/>
      <c r="L18" s="476"/>
      <c r="M18" s="477"/>
      <c r="N18" s="25" t="s">
        <v>225</v>
      </c>
      <c r="O18" s="30" t="s">
        <v>6</v>
      </c>
      <c r="P18" s="25"/>
      <c r="Q18" s="141" t="s">
        <v>59</v>
      </c>
      <c r="R18" s="30" t="s">
        <v>6</v>
      </c>
    </row>
    <row r="19" spans="1:23" s="154" customFormat="1" ht="28">
      <c r="A19" s="528"/>
      <c r="B19" s="525"/>
      <c r="C19" s="25" t="s">
        <v>70</v>
      </c>
      <c r="D19" s="475" t="s">
        <v>610</v>
      </c>
      <c r="E19" s="476" t="s">
        <v>219</v>
      </c>
      <c r="F19" s="476" t="s">
        <v>219</v>
      </c>
      <c r="G19" s="476" t="s">
        <v>219</v>
      </c>
      <c r="H19" s="476" t="s">
        <v>219</v>
      </c>
      <c r="I19" s="476" t="s">
        <v>219</v>
      </c>
      <c r="J19" s="476" t="s">
        <v>219</v>
      </c>
      <c r="K19" s="476" t="s">
        <v>219</v>
      </c>
      <c r="L19" s="476" t="s">
        <v>219</v>
      </c>
      <c r="M19" s="477" t="s">
        <v>219</v>
      </c>
      <c r="N19" s="25" t="s">
        <v>226</v>
      </c>
      <c r="O19" s="30" t="s">
        <v>6</v>
      </c>
      <c r="P19" s="25"/>
      <c r="Q19" s="141" t="s">
        <v>71</v>
      </c>
      <c r="R19" s="30" t="s">
        <v>6</v>
      </c>
    </row>
    <row r="20" spans="1:23" s="154" customFormat="1" ht="70">
      <c r="A20" s="528"/>
      <c r="B20" s="525"/>
      <c r="C20" s="25" t="s">
        <v>69</v>
      </c>
      <c r="D20" s="47">
        <v>37720</v>
      </c>
      <c r="E20" s="47">
        <v>37160</v>
      </c>
      <c r="F20" s="47">
        <v>27564</v>
      </c>
      <c r="G20" s="47">
        <v>18391</v>
      </c>
      <c r="H20" s="478" t="s">
        <v>610</v>
      </c>
      <c r="I20" s="479"/>
      <c r="J20" s="479"/>
      <c r="K20" s="479"/>
      <c r="L20" s="479"/>
      <c r="M20" s="480"/>
      <c r="N20" s="25" t="s">
        <v>227</v>
      </c>
      <c r="O20" s="30" t="s">
        <v>6</v>
      </c>
      <c r="P20" s="25"/>
      <c r="Q20" s="141" t="s">
        <v>68</v>
      </c>
      <c r="R20" s="30" t="s">
        <v>6</v>
      </c>
    </row>
    <row r="21" spans="1:23" s="154" customFormat="1" ht="30.75" customHeight="1">
      <c r="A21" s="528"/>
      <c r="B21" s="525"/>
      <c r="C21" s="25" t="s">
        <v>73</v>
      </c>
      <c r="D21" s="475" t="s">
        <v>610</v>
      </c>
      <c r="E21" s="476"/>
      <c r="F21" s="476"/>
      <c r="G21" s="477"/>
      <c r="H21" s="47">
        <v>5193</v>
      </c>
      <c r="I21" s="47">
        <v>3255</v>
      </c>
      <c r="J21" s="47">
        <v>33085</v>
      </c>
      <c r="K21" s="47">
        <v>59657</v>
      </c>
      <c r="L21" s="47">
        <v>58301</v>
      </c>
      <c r="M21" s="47">
        <v>69440</v>
      </c>
      <c r="N21" s="25" t="s">
        <v>228</v>
      </c>
      <c r="O21" s="30" t="s">
        <v>6</v>
      </c>
      <c r="P21" s="25"/>
      <c r="Q21" s="141" t="s">
        <v>72</v>
      </c>
      <c r="R21" s="30" t="s">
        <v>6</v>
      </c>
    </row>
    <row r="22" spans="1:23" s="154" customFormat="1">
      <c r="A22" s="15"/>
      <c r="B22" s="15"/>
      <c r="C22" s="31"/>
      <c r="D22" s="31"/>
      <c r="E22" s="31"/>
      <c r="F22" s="31"/>
      <c r="G22" s="31"/>
      <c r="H22" s="31"/>
      <c r="I22" s="31"/>
      <c r="J22" s="31"/>
      <c r="K22" s="31"/>
      <c r="L22" s="31"/>
      <c r="M22" s="31"/>
      <c r="N22" s="31"/>
      <c r="O22" s="92"/>
      <c r="P22" s="31"/>
      <c r="Q22" s="92"/>
      <c r="R22" s="92"/>
      <c r="S22" s="20"/>
      <c r="T22" s="20"/>
      <c r="U22" s="20"/>
      <c r="V22" s="20"/>
      <c r="W22" s="20"/>
    </row>
    <row r="23" spans="1:23" s="20" customFormat="1" ht="29.15" customHeight="1">
      <c r="A23" s="326" t="s">
        <v>15</v>
      </c>
      <c r="B23" s="326"/>
      <c r="C23" s="326"/>
      <c r="D23" s="299" t="s">
        <v>303</v>
      </c>
      <c r="E23" s="344"/>
      <c r="F23" s="344"/>
      <c r="G23" s="344"/>
      <c r="H23" s="344"/>
      <c r="I23" s="344"/>
      <c r="J23" s="344"/>
      <c r="K23" s="344"/>
      <c r="L23" s="344"/>
      <c r="M23" s="309"/>
      <c r="N23" s="92"/>
      <c r="O23" s="93"/>
      <c r="P23" s="74"/>
      <c r="Q23" s="93"/>
      <c r="R23" s="93"/>
    </row>
    <row r="24" spans="1:23" s="154" customFormat="1" ht="14.15" customHeight="1">
      <c r="A24" s="345" t="s">
        <v>299</v>
      </c>
      <c r="B24" s="346"/>
      <c r="C24" s="351"/>
      <c r="D24" s="465" t="s">
        <v>301</v>
      </c>
      <c r="E24" s="466"/>
      <c r="F24" s="466"/>
      <c r="G24" s="466"/>
      <c r="H24" s="466"/>
      <c r="I24" s="466"/>
      <c r="J24" s="466"/>
      <c r="K24" s="466"/>
      <c r="L24" s="466"/>
      <c r="M24" s="467"/>
      <c r="N24" s="92"/>
      <c r="O24" s="93"/>
      <c r="P24" s="12"/>
      <c r="Q24" s="93"/>
      <c r="R24" s="93"/>
    </row>
    <row r="25" spans="1:23" s="154" customFormat="1" ht="39.75" customHeight="1">
      <c r="A25" s="302" t="s">
        <v>44</v>
      </c>
      <c r="B25" s="302"/>
      <c r="C25" s="302"/>
      <c r="D25" s="468"/>
      <c r="E25" s="469"/>
      <c r="F25" s="469"/>
      <c r="G25" s="469"/>
      <c r="H25" s="469"/>
      <c r="I25" s="469"/>
      <c r="J25" s="469"/>
      <c r="K25" s="469"/>
      <c r="L25" s="469"/>
      <c r="M25" s="470"/>
      <c r="N25" s="92"/>
      <c r="O25" s="92"/>
      <c r="P25" s="12"/>
      <c r="Q25" s="92"/>
      <c r="R25" s="92"/>
    </row>
    <row r="26" spans="1:23" s="154" customFormat="1" ht="28">
      <c r="A26" s="83" t="s">
        <v>586</v>
      </c>
      <c r="B26" s="43" t="s">
        <v>17</v>
      </c>
      <c r="C26" s="39" t="s">
        <v>50</v>
      </c>
      <c r="D26" s="39">
        <v>2009</v>
      </c>
      <c r="E26" s="39">
        <v>2010</v>
      </c>
      <c r="F26" s="39">
        <v>2011</v>
      </c>
      <c r="G26" s="39">
        <v>2012</v>
      </c>
      <c r="H26" s="39">
        <v>2013</v>
      </c>
      <c r="I26" s="39">
        <v>2014</v>
      </c>
      <c r="J26" s="39">
        <v>2015</v>
      </c>
      <c r="K26" s="39">
        <v>2016</v>
      </c>
      <c r="L26" s="39">
        <v>2017</v>
      </c>
      <c r="M26" s="39">
        <v>2018</v>
      </c>
      <c r="N26" s="128" t="s">
        <v>260</v>
      </c>
      <c r="O26" s="129" t="s">
        <v>51</v>
      </c>
      <c r="P26" s="127" t="s">
        <v>339</v>
      </c>
      <c r="Q26" s="94" t="s">
        <v>110</v>
      </c>
      <c r="R26" s="94" t="s">
        <v>51</v>
      </c>
      <c r="S26" s="76"/>
    </row>
    <row r="27" spans="1:23" s="20" customFormat="1" ht="84">
      <c r="A27" s="155" t="s">
        <v>2</v>
      </c>
      <c r="B27" s="151" t="s">
        <v>20</v>
      </c>
      <c r="C27" s="25" t="s">
        <v>61</v>
      </c>
      <c r="D27" s="47">
        <v>1915475</v>
      </c>
      <c r="E27" s="47">
        <v>3081630</v>
      </c>
      <c r="F27" s="47">
        <v>5504200</v>
      </c>
      <c r="G27" s="47">
        <v>2127963</v>
      </c>
      <c r="H27" s="47">
        <v>1668436</v>
      </c>
      <c r="I27" s="47">
        <v>2514457</v>
      </c>
      <c r="J27" s="47">
        <v>2281189</v>
      </c>
      <c r="K27" s="47">
        <v>2683538</v>
      </c>
      <c r="L27" s="47">
        <v>3507486</v>
      </c>
      <c r="M27" s="47">
        <v>1507796</v>
      </c>
      <c r="N27" s="25" t="s">
        <v>229</v>
      </c>
      <c r="O27" s="30" t="s">
        <v>46</v>
      </c>
      <c r="P27" s="25"/>
      <c r="Q27" s="141" t="s">
        <v>62</v>
      </c>
      <c r="R27" s="30" t="s">
        <v>46</v>
      </c>
    </row>
    <row r="28" spans="1:23" s="20" customFormat="1" ht="84">
      <c r="A28" s="484" t="s">
        <v>3</v>
      </c>
      <c r="B28" s="532" t="s">
        <v>20</v>
      </c>
      <c r="C28" s="25" t="s">
        <v>57</v>
      </c>
      <c r="D28" s="475" t="s">
        <v>611</v>
      </c>
      <c r="E28" s="476"/>
      <c r="F28" s="476"/>
      <c r="G28" s="476"/>
      <c r="H28" s="476"/>
      <c r="I28" s="476"/>
      <c r="J28" s="476"/>
      <c r="K28" s="476"/>
      <c r="L28" s="476"/>
      <c r="M28" s="477"/>
      <c r="N28" s="25" t="s">
        <v>230</v>
      </c>
      <c r="O28" s="30" t="s">
        <v>9</v>
      </c>
      <c r="P28" s="25"/>
      <c r="Q28" s="141" t="s">
        <v>58</v>
      </c>
      <c r="R28" s="30" t="s">
        <v>9</v>
      </c>
    </row>
    <row r="29" spans="1:23" s="20" customFormat="1" ht="182">
      <c r="A29" s="485"/>
      <c r="B29" s="532"/>
      <c r="C29" s="51" t="s">
        <v>63</v>
      </c>
      <c r="D29" s="366" t="s">
        <v>338</v>
      </c>
      <c r="E29" s="367"/>
      <c r="F29" s="367"/>
      <c r="G29" s="367"/>
      <c r="H29" s="367"/>
      <c r="I29" s="368"/>
      <c r="J29" s="475" t="s">
        <v>610</v>
      </c>
      <c r="K29" s="476"/>
      <c r="L29" s="476"/>
      <c r="M29" s="477"/>
      <c r="N29" s="51" t="s">
        <v>294</v>
      </c>
      <c r="O29" s="98" t="s">
        <v>46</v>
      </c>
      <c r="P29" s="51"/>
      <c r="Q29" s="140" t="s">
        <v>350</v>
      </c>
      <c r="R29" s="98" t="s">
        <v>46</v>
      </c>
    </row>
    <row r="30" spans="1:23" s="20" customFormat="1" ht="101.15" customHeight="1">
      <c r="A30" s="147" t="s">
        <v>267</v>
      </c>
      <c r="B30" s="153" t="s">
        <v>20</v>
      </c>
      <c r="C30" s="72" t="s">
        <v>287</v>
      </c>
      <c r="D30" s="47">
        <v>426596</v>
      </c>
      <c r="E30" s="47">
        <v>242583</v>
      </c>
      <c r="F30" s="47">
        <v>279060</v>
      </c>
      <c r="G30" s="47">
        <v>210462</v>
      </c>
      <c r="H30" s="47">
        <v>1979187</v>
      </c>
      <c r="I30" s="47">
        <v>3163750</v>
      </c>
      <c r="J30" s="25" t="s">
        <v>609</v>
      </c>
      <c r="K30" s="475" t="s">
        <v>338</v>
      </c>
      <c r="L30" s="476"/>
      <c r="M30" s="477"/>
      <c r="N30" s="25" t="s">
        <v>296</v>
      </c>
      <c r="O30" s="30" t="s">
        <v>46</v>
      </c>
      <c r="P30" s="25"/>
      <c r="Q30" s="141"/>
      <c r="R30" s="30" t="s">
        <v>46</v>
      </c>
    </row>
    <row r="31" spans="1:23" s="20" customFormat="1" ht="20.25" customHeight="1">
      <c r="A31" s="154"/>
      <c r="B31" s="36"/>
      <c r="C31" s="27"/>
      <c r="D31" s="27"/>
      <c r="E31" s="27"/>
      <c r="F31" s="27"/>
      <c r="G31" s="27"/>
      <c r="H31" s="27"/>
      <c r="I31" s="27"/>
      <c r="J31" s="27"/>
      <c r="K31" s="27"/>
      <c r="L31" s="27"/>
      <c r="M31" s="27"/>
      <c r="N31" s="92"/>
      <c r="O31" s="31"/>
      <c r="P31" s="27"/>
      <c r="Q31" s="99"/>
      <c r="R31" s="31"/>
    </row>
    <row r="32" spans="1:23" s="20" customFormat="1" ht="27.65" customHeight="1">
      <c r="A32" s="326" t="s">
        <v>15</v>
      </c>
      <c r="B32" s="326"/>
      <c r="C32" s="326"/>
      <c r="D32" s="299" t="s">
        <v>303</v>
      </c>
      <c r="E32" s="344"/>
      <c r="F32" s="344"/>
      <c r="G32" s="344"/>
      <c r="H32" s="344"/>
      <c r="I32" s="344"/>
      <c r="J32" s="344"/>
      <c r="K32" s="344"/>
      <c r="L32" s="344"/>
      <c r="M32" s="309"/>
      <c r="N32" s="92"/>
      <c r="O32" s="100"/>
      <c r="P32" s="74"/>
      <c r="Q32" s="100"/>
      <c r="R32" s="100"/>
    </row>
    <row r="33" spans="1:23" s="154" customFormat="1" ht="14.15" customHeight="1">
      <c r="A33" s="345"/>
      <c r="B33" s="346"/>
      <c r="C33" s="351"/>
      <c r="D33" s="465" t="s">
        <v>302</v>
      </c>
      <c r="E33" s="466"/>
      <c r="F33" s="466"/>
      <c r="G33" s="466"/>
      <c r="H33" s="466"/>
      <c r="I33" s="466"/>
      <c r="J33" s="466"/>
      <c r="K33" s="466"/>
      <c r="L33" s="466"/>
      <c r="M33" s="467"/>
      <c r="N33" s="92"/>
      <c r="O33" s="92"/>
      <c r="P33" s="12"/>
      <c r="Q33" s="92"/>
      <c r="R33" s="92"/>
    </row>
    <row r="34" spans="1:23" s="154" customFormat="1">
      <c r="A34" s="284" t="s">
        <v>21</v>
      </c>
      <c r="B34" s="285"/>
      <c r="C34" s="286"/>
      <c r="D34" s="468"/>
      <c r="E34" s="469"/>
      <c r="F34" s="469"/>
      <c r="G34" s="469"/>
      <c r="H34" s="469"/>
      <c r="I34" s="469"/>
      <c r="J34" s="469"/>
      <c r="K34" s="469"/>
      <c r="L34" s="469"/>
      <c r="M34" s="470"/>
      <c r="N34" s="92"/>
      <c r="O34" s="92"/>
      <c r="P34" s="12"/>
      <c r="Q34" s="92"/>
      <c r="R34" s="92"/>
    </row>
    <row r="35" spans="1:23" s="154" customFormat="1" ht="28">
      <c r="A35" s="83" t="s">
        <v>586</v>
      </c>
      <c r="B35" s="43" t="s">
        <v>17</v>
      </c>
      <c r="C35" s="39" t="s">
        <v>50</v>
      </c>
      <c r="D35" s="39">
        <v>2009</v>
      </c>
      <c r="E35" s="39">
        <v>2010</v>
      </c>
      <c r="F35" s="39">
        <v>2011</v>
      </c>
      <c r="G35" s="39">
        <v>2012</v>
      </c>
      <c r="H35" s="39">
        <v>2013</v>
      </c>
      <c r="I35" s="39">
        <v>2014</v>
      </c>
      <c r="J35" s="39">
        <v>2015</v>
      </c>
      <c r="K35" s="39">
        <v>2016</v>
      </c>
      <c r="L35" s="39">
        <v>2017</v>
      </c>
      <c r="M35" s="39">
        <v>2018</v>
      </c>
      <c r="N35" s="128" t="s">
        <v>260</v>
      </c>
      <c r="O35" s="129" t="s">
        <v>51</v>
      </c>
      <c r="P35" s="127" t="s">
        <v>339</v>
      </c>
      <c r="Q35" s="94" t="s">
        <v>110</v>
      </c>
      <c r="R35" s="94" t="s">
        <v>51</v>
      </c>
      <c r="S35" s="76"/>
    </row>
    <row r="36" spans="1:23" s="154" customFormat="1" ht="130" customHeight="1">
      <c r="A36" s="149" t="s">
        <v>2</v>
      </c>
      <c r="B36" s="151" t="s">
        <v>22</v>
      </c>
      <c r="C36" s="45" t="s">
        <v>89</v>
      </c>
      <c r="D36" s="475" t="s">
        <v>338</v>
      </c>
      <c r="E36" s="476"/>
      <c r="F36" s="476"/>
      <c r="G36" s="476"/>
      <c r="H36" s="476"/>
      <c r="I36" s="476"/>
      <c r="J36" s="477"/>
      <c r="K36" s="45">
        <v>493</v>
      </c>
      <c r="L36" s="46">
        <v>2754</v>
      </c>
      <c r="M36" s="45">
        <v>586</v>
      </c>
      <c r="N36" s="45" t="s">
        <v>231</v>
      </c>
      <c r="O36" s="141" t="s">
        <v>6</v>
      </c>
      <c r="P36" s="45"/>
      <c r="Q36" s="141" t="s">
        <v>88</v>
      </c>
      <c r="R36" s="141" t="s">
        <v>6</v>
      </c>
      <c r="S36" s="34"/>
    </row>
    <row r="37" spans="1:23" s="154" customFormat="1" ht="150" customHeight="1">
      <c r="A37" s="506" t="s">
        <v>267</v>
      </c>
      <c r="B37" s="151" t="s">
        <v>22</v>
      </c>
      <c r="C37" s="45" t="s">
        <v>293</v>
      </c>
      <c r="D37" s="55">
        <f>4025</f>
        <v>4025</v>
      </c>
      <c r="E37" s="55">
        <f>3554</f>
        <v>3554</v>
      </c>
      <c r="F37" s="55">
        <f>3075</f>
        <v>3075</v>
      </c>
      <c r="G37" s="55">
        <f>3846</f>
        <v>3846</v>
      </c>
      <c r="H37" s="55">
        <f>2036</f>
        <v>2036</v>
      </c>
      <c r="I37" s="55">
        <f>2359</f>
        <v>2359</v>
      </c>
      <c r="J37" s="55">
        <v>2379</v>
      </c>
      <c r="K37" s="475" t="s">
        <v>338</v>
      </c>
      <c r="L37" s="476"/>
      <c r="M37" s="477"/>
      <c r="N37" s="45" t="s">
        <v>291</v>
      </c>
      <c r="O37" s="141" t="s">
        <v>6</v>
      </c>
      <c r="P37" s="45" t="s">
        <v>340</v>
      </c>
      <c r="Q37" s="141"/>
      <c r="R37" s="141" t="s">
        <v>6</v>
      </c>
      <c r="S37" s="34"/>
    </row>
    <row r="38" spans="1:23" s="154" customFormat="1" ht="161.5" customHeight="1">
      <c r="A38" s="508"/>
      <c r="B38" s="151" t="s">
        <v>22</v>
      </c>
      <c r="C38" s="45" t="s">
        <v>288</v>
      </c>
      <c r="D38" s="55">
        <f>8832</f>
        <v>8832</v>
      </c>
      <c r="E38" s="55">
        <f>7544</f>
        <v>7544</v>
      </c>
      <c r="F38" s="55">
        <f>6403</f>
        <v>6403</v>
      </c>
      <c r="G38" s="55">
        <f>1708</f>
        <v>1708</v>
      </c>
      <c r="H38" s="55">
        <f>563</f>
        <v>563</v>
      </c>
      <c r="I38" s="55">
        <f>509</f>
        <v>509</v>
      </c>
      <c r="J38" s="55" t="s">
        <v>219</v>
      </c>
      <c r="K38" s="475" t="s">
        <v>338</v>
      </c>
      <c r="L38" s="476"/>
      <c r="M38" s="477"/>
      <c r="N38" s="45" t="s">
        <v>289</v>
      </c>
      <c r="O38" s="141" t="s">
        <v>6</v>
      </c>
      <c r="P38" s="45" t="s">
        <v>340</v>
      </c>
      <c r="Q38" s="141"/>
      <c r="R38" s="141" t="s">
        <v>6</v>
      </c>
      <c r="S38" s="34"/>
    </row>
    <row r="39" spans="1:23" s="154" customFormat="1" ht="154">
      <c r="A39" s="149" t="s">
        <v>3</v>
      </c>
      <c r="B39" s="151" t="s">
        <v>22</v>
      </c>
      <c r="C39" s="45" t="s">
        <v>90</v>
      </c>
      <c r="D39" s="475" t="s">
        <v>338</v>
      </c>
      <c r="E39" s="476"/>
      <c r="F39" s="476"/>
      <c r="G39" s="476"/>
      <c r="H39" s="476"/>
      <c r="I39" s="476"/>
      <c r="J39" s="477"/>
      <c r="K39" s="475" t="s">
        <v>610</v>
      </c>
      <c r="L39" s="476"/>
      <c r="M39" s="477"/>
      <c r="N39" s="45" t="s">
        <v>290</v>
      </c>
      <c r="O39" s="141" t="s">
        <v>6</v>
      </c>
      <c r="P39" s="45"/>
      <c r="Q39" s="141" t="s">
        <v>91</v>
      </c>
      <c r="R39" s="141" t="s">
        <v>6</v>
      </c>
      <c r="S39" s="34"/>
    </row>
    <row r="40" spans="1:23" s="154" customFormat="1">
      <c r="B40" s="12"/>
      <c r="C40" s="33"/>
      <c r="D40" s="33"/>
      <c r="E40" s="33"/>
      <c r="F40" s="33"/>
      <c r="G40" s="33"/>
      <c r="H40" s="33"/>
      <c r="I40" s="33"/>
      <c r="J40" s="33"/>
      <c r="K40" s="33"/>
      <c r="L40" s="33"/>
      <c r="M40" s="33"/>
      <c r="N40" s="33"/>
      <c r="O40" s="31"/>
      <c r="P40" s="33"/>
      <c r="Q40" s="31"/>
      <c r="R40" s="31"/>
      <c r="S40" s="20"/>
      <c r="T40" s="20"/>
      <c r="U40" s="20"/>
      <c r="V40" s="20"/>
      <c r="W40" s="20"/>
    </row>
    <row r="41" spans="1:23" s="154" customFormat="1" ht="40.5" customHeight="1">
      <c r="A41" s="326" t="s">
        <v>15</v>
      </c>
      <c r="B41" s="326"/>
      <c r="C41" s="326"/>
      <c r="D41" s="299" t="s">
        <v>303</v>
      </c>
      <c r="E41" s="344"/>
      <c r="F41" s="344"/>
      <c r="G41" s="344"/>
      <c r="H41" s="344"/>
      <c r="I41" s="344"/>
      <c r="J41" s="344"/>
      <c r="K41" s="344"/>
      <c r="L41" s="344"/>
      <c r="M41" s="309"/>
      <c r="N41" s="92"/>
      <c r="O41" s="100"/>
      <c r="P41" s="74"/>
      <c r="Q41" s="100"/>
      <c r="R41" s="100"/>
    </row>
    <row r="42" spans="1:23" s="154" customFormat="1" ht="14.25" customHeight="1">
      <c r="A42" s="345"/>
      <c r="B42" s="346"/>
      <c r="C42" s="351"/>
      <c r="D42" s="465" t="s">
        <v>234</v>
      </c>
      <c r="E42" s="466"/>
      <c r="F42" s="466"/>
      <c r="G42" s="466"/>
      <c r="H42" s="466"/>
      <c r="I42" s="466"/>
      <c r="J42" s="466"/>
      <c r="K42" s="466"/>
      <c r="L42" s="466"/>
      <c r="M42" s="467"/>
      <c r="N42" s="92"/>
      <c r="O42" s="92"/>
      <c r="P42" s="12"/>
      <c r="Q42" s="92"/>
      <c r="R42" s="92"/>
    </row>
    <row r="43" spans="1:23" s="154" customFormat="1" ht="29.15" customHeight="1">
      <c r="A43" s="302" t="s">
        <v>26</v>
      </c>
      <c r="B43" s="302"/>
      <c r="C43" s="302"/>
      <c r="D43" s="468"/>
      <c r="E43" s="469"/>
      <c r="F43" s="469"/>
      <c r="G43" s="469"/>
      <c r="H43" s="469"/>
      <c r="I43" s="469"/>
      <c r="J43" s="469"/>
      <c r="K43" s="469"/>
      <c r="L43" s="469"/>
      <c r="M43" s="470"/>
      <c r="N43" s="92"/>
      <c r="O43" s="92"/>
      <c r="P43" s="12"/>
      <c r="Q43" s="92"/>
      <c r="R43" s="92"/>
    </row>
    <row r="44" spans="1:23" s="154" customFormat="1" ht="28">
      <c r="A44" s="83" t="s">
        <v>586</v>
      </c>
      <c r="B44" s="43" t="s">
        <v>17</v>
      </c>
      <c r="C44" s="39" t="s">
        <v>50</v>
      </c>
      <c r="D44" s="39">
        <v>2009</v>
      </c>
      <c r="E44" s="39">
        <v>2010</v>
      </c>
      <c r="F44" s="39">
        <v>2011</v>
      </c>
      <c r="G44" s="39">
        <v>2012</v>
      </c>
      <c r="H44" s="39">
        <v>2013</v>
      </c>
      <c r="I44" s="39">
        <v>2014</v>
      </c>
      <c r="J44" s="39">
        <v>2015</v>
      </c>
      <c r="K44" s="39">
        <v>2016</v>
      </c>
      <c r="L44" s="39">
        <v>2017</v>
      </c>
      <c r="M44" s="39">
        <v>2018</v>
      </c>
      <c r="N44" s="128" t="s">
        <v>260</v>
      </c>
      <c r="O44" s="129" t="s">
        <v>51</v>
      </c>
      <c r="P44" s="127" t="s">
        <v>339</v>
      </c>
      <c r="Q44" s="94" t="s">
        <v>110</v>
      </c>
      <c r="R44" s="94" t="s">
        <v>51</v>
      </c>
      <c r="S44" s="76"/>
    </row>
    <row r="45" spans="1:23" s="154" customFormat="1" ht="70">
      <c r="A45" s="531" t="s">
        <v>267</v>
      </c>
      <c r="B45" s="149" t="s">
        <v>28</v>
      </c>
      <c r="C45" s="45" t="s">
        <v>74</v>
      </c>
      <c r="D45" s="46">
        <v>117495</v>
      </c>
      <c r="E45" s="46">
        <v>144195</v>
      </c>
      <c r="F45" s="46">
        <v>148750</v>
      </c>
      <c r="G45" s="46">
        <v>119505</v>
      </c>
      <c r="H45" s="46">
        <v>19980</v>
      </c>
      <c r="I45" s="46">
        <v>17976</v>
      </c>
      <c r="J45" s="46">
        <v>18510</v>
      </c>
      <c r="K45" s="46">
        <v>18809</v>
      </c>
      <c r="L45" s="46">
        <v>20520</v>
      </c>
      <c r="M45" s="46">
        <v>15979</v>
      </c>
      <c r="N45" s="45" t="s">
        <v>232</v>
      </c>
      <c r="O45" s="141" t="s">
        <v>6</v>
      </c>
      <c r="P45" s="45"/>
      <c r="Q45" s="141" t="s">
        <v>351</v>
      </c>
      <c r="R45" s="141" t="s">
        <v>6</v>
      </c>
      <c r="S45" s="33"/>
    </row>
    <row r="46" spans="1:23" s="154" customFormat="1" ht="42">
      <c r="A46" s="532"/>
      <c r="B46" s="523" t="s">
        <v>29</v>
      </c>
      <c r="C46" s="45" t="s">
        <v>75</v>
      </c>
      <c r="D46" s="45">
        <v>867</v>
      </c>
      <c r="E46" s="45">
        <v>502</v>
      </c>
      <c r="F46" s="45">
        <v>420</v>
      </c>
      <c r="G46" s="45">
        <v>543</v>
      </c>
      <c r="H46" s="45">
        <v>409</v>
      </c>
      <c r="I46" s="45">
        <v>347</v>
      </c>
      <c r="J46" s="475" t="s">
        <v>610</v>
      </c>
      <c r="K46" s="476"/>
      <c r="L46" s="476"/>
      <c r="M46" s="477"/>
      <c r="N46" s="45" t="s">
        <v>233</v>
      </c>
      <c r="O46" s="141" t="s">
        <v>6</v>
      </c>
      <c r="P46" s="45"/>
      <c r="Q46" s="141" t="s">
        <v>76</v>
      </c>
      <c r="R46" s="141" t="s">
        <v>6</v>
      </c>
      <c r="S46" s="20"/>
    </row>
    <row r="47" spans="1:23" s="154" customFormat="1" ht="112">
      <c r="A47" s="532"/>
      <c r="B47" s="523"/>
      <c r="C47" s="45" t="s">
        <v>77</v>
      </c>
      <c r="D47" s="46">
        <v>131668</v>
      </c>
      <c r="E47" s="46">
        <v>134346</v>
      </c>
      <c r="F47" s="46">
        <v>126987</v>
      </c>
      <c r="G47" s="46">
        <v>115421</v>
      </c>
      <c r="H47" s="46">
        <v>3694</v>
      </c>
      <c r="I47" s="46">
        <v>3315</v>
      </c>
      <c r="J47" s="46">
        <v>3316</v>
      </c>
      <c r="K47" s="46">
        <v>3381</v>
      </c>
      <c r="L47" s="46">
        <v>3396</v>
      </c>
      <c r="M47" s="46">
        <v>3463</v>
      </c>
      <c r="N47" s="45" t="s">
        <v>235</v>
      </c>
      <c r="O47" s="141" t="s">
        <v>6</v>
      </c>
      <c r="P47" s="45"/>
      <c r="Q47" s="141" t="s">
        <v>78</v>
      </c>
      <c r="R47" s="141" t="s">
        <v>6</v>
      </c>
      <c r="S47" s="20"/>
    </row>
    <row r="48" spans="1:23" s="154" customFormat="1" ht="130.5" customHeight="1">
      <c r="A48" s="532"/>
      <c r="B48" s="523" t="s">
        <v>7</v>
      </c>
      <c r="C48" s="45" t="s">
        <v>79</v>
      </c>
      <c r="D48" s="46">
        <v>42255</v>
      </c>
      <c r="E48" s="46">
        <v>105156</v>
      </c>
      <c r="F48" s="46">
        <v>85314</v>
      </c>
      <c r="G48" s="46">
        <v>58616</v>
      </c>
      <c r="H48" s="46">
        <v>42774</v>
      </c>
      <c r="I48" s="46">
        <v>39089</v>
      </c>
      <c r="J48" s="46">
        <v>31952</v>
      </c>
      <c r="K48" s="46">
        <v>34569</v>
      </c>
      <c r="L48" s="46">
        <v>28631</v>
      </c>
      <c r="M48" s="46">
        <v>22771</v>
      </c>
      <c r="N48" s="45" t="s">
        <v>276</v>
      </c>
      <c r="O48" s="141" t="s">
        <v>9</v>
      </c>
      <c r="P48" s="506" t="s">
        <v>341</v>
      </c>
      <c r="Q48" s="141" t="s">
        <v>80</v>
      </c>
      <c r="R48" s="141" t="s">
        <v>9</v>
      </c>
      <c r="S48" s="33"/>
    </row>
    <row r="49" spans="1:23" s="154" customFormat="1" ht="112">
      <c r="A49" s="532"/>
      <c r="B49" s="523"/>
      <c r="C49" s="61" t="s">
        <v>83</v>
      </c>
      <c r="D49" s="46">
        <v>51041</v>
      </c>
      <c r="E49" s="46">
        <v>50711</v>
      </c>
      <c r="F49" s="46">
        <v>62663</v>
      </c>
      <c r="G49" s="46">
        <v>311178</v>
      </c>
      <c r="H49" s="46">
        <v>809827</v>
      </c>
      <c r="I49" s="46">
        <v>231569</v>
      </c>
      <c r="J49" s="46">
        <v>287690</v>
      </c>
      <c r="K49" s="46">
        <v>50616</v>
      </c>
      <c r="L49" s="46">
        <v>982452</v>
      </c>
      <c r="M49" s="46">
        <v>751101</v>
      </c>
      <c r="N49" s="45" t="s">
        <v>236</v>
      </c>
      <c r="O49" s="141" t="s">
        <v>9</v>
      </c>
      <c r="P49" s="507"/>
      <c r="Q49" s="141" t="s">
        <v>353</v>
      </c>
      <c r="R49" s="141" t="s">
        <v>9</v>
      </c>
      <c r="S49" s="33"/>
    </row>
    <row r="50" spans="1:23" s="154" customFormat="1" ht="140">
      <c r="A50" s="532"/>
      <c r="B50" s="523"/>
      <c r="C50" s="45" t="s">
        <v>81</v>
      </c>
      <c r="D50" s="46">
        <v>122319</v>
      </c>
      <c r="E50" s="46">
        <v>83850</v>
      </c>
      <c r="F50" s="46">
        <v>66615</v>
      </c>
      <c r="G50" s="46">
        <v>35700</v>
      </c>
      <c r="H50" s="46">
        <v>11574</v>
      </c>
      <c r="I50" s="46">
        <v>2634</v>
      </c>
      <c r="J50" s="46">
        <v>3464</v>
      </c>
      <c r="K50" s="46">
        <v>5480</v>
      </c>
      <c r="L50" s="46">
        <v>4878</v>
      </c>
      <c r="M50" s="46">
        <v>3869</v>
      </c>
      <c r="N50" s="45" t="s">
        <v>237</v>
      </c>
      <c r="O50" s="141" t="s">
        <v>9</v>
      </c>
      <c r="P50" s="508"/>
      <c r="Q50" s="141" t="s">
        <v>82</v>
      </c>
      <c r="R50" s="141" t="s">
        <v>9</v>
      </c>
      <c r="S50" s="33"/>
    </row>
    <row r="51" spans="1:23" s="154" customFormat="1" ht="45" customHeight="1">
      <c r="A51" s="532"/>
      <c r="B51" s="150" t="s">
        <v>27</v>
      </c>
      <c r="C51" s="61" t="s">
        <v>84</v>
      </c>
      <c r="D51" s="46">
        <v>516380</v>
      </c>
      <c r="E51" s="46">
        <v>533748</v>
      </c>
      <c r="F51" s="46">
        <v>445808</v>
      </c>
      <c r="G51" s="46">
        <v>388773</v>
      </c>
      <c r="H51" s="46">
        <v>341956</v>
      </c>
      <c r="I51" s="46">
        <v>398133</v>
      </c>
      <c r="J51" s="46">
        <v>365563</v>
      </c>
      <c r="K51" s="46">
        <v>505744</v>
      </c>
      <c r="L51" s="46">
        <v>514455</v>
      </c>
      <c r="M51" s="46">
        <v>509863</v>
      </c>
      <c r="N51" s="45" t="s">
        <v>238</v>
      </c>
      <c r="O51" s="141" t="s">
        <v>9</v>
      </c>
      <c r="P51" s="45"/>
      <c r="Q51" s="141" t="s">
        <v>355</v>
      </c>
      <c r="R51" s="141" t="s">
        <v>9</v>
      </c>
      <c r="S51" s="33"/>
    </row>
    <row r="52" spans="1:23" s="154" customFormat="1" ht="126">
      <c r="A52" s="532"/>
      <c r="B52" s="150" t="s">
        <v>32</v>
      </c>
      <c r="C52" s="45" t="s">
        <v>85</v>
      </c>
      <c r="D52" s="46">
        <v>5609</v>
      </c>
      <c r="E52" s="46">
        <v>2548</v>
      </c>
      <c r="F52" s="46">
        <v>39049</v>
      </c>
      <c r="G52" s="46">
        <v>2017</v>
      </c>
      <c r="H52" s="46">
        <v>3294</v>
      </c>
      <c r="I52" s="46">
        <v>1746</v>
      </c>
      <c r="J52" s="46">
        <v>3481</v>
      </c>
      <c r="K52" s="46">
        <v>3132</v>
      </c>
      <c r="L52" s="475" t="s">
        <v>610</v>
      </c>
      <c r="M52" s="477"/>
      <c r="N52" s="226" t="s">
        <v>239</v>
      </c>
      <c r="O52" s="141" t="s">
        <v>9</v>
      </c>
      <c r="P52" s="45"/>
      <c r="Q52" s="141" t="s">
        <v>86</v>
      </c>
      <c r="R52" s="141" t="s">
        <v>9</v>
      </c>
      <c r="S52" s="77"/>
    </row>
    <row r="53" spans="1:23" s="154" customFormat="1" ht="112">
      <c r="A53" s="533"/>
      <c r="B53" s="150" t="s">
        <v>178</v>
      </c>
      <c r="C53" s="45" t="s">
        <v>87</v>
      </c>
      <c r="D53" s="46">
        <v>2508</v>
      </c>
      <c r="E53" s="46">
        <v>2749</v>
      </c>
      <c r="F53" s="46">
        <v>2083</v>
      </c>
      <c r="G53" s="46">
        <v>2784</v>
      </c>
      <c r="H53" s="46">
        <v>1223</v>
      </c>
      <c r="I53" s="475" t="s">
        <v>610</v>
      </c>
      <c r="J53" s="476"/>
      <c r="K53" s="476"/>
      <c r="L53" s="476"/>
      <c r="M53" s="477"/>
      <c r="N53" s="45" t="s">
        <v>240</v>
      </c>
      <c r="O53" s="141" t="s">
        <v>9</v>
      </c>
      <c r="P53" s="45"/>
      <c r="Q53" s="141" t="s">
        <v>357</v>
      </c>
      <c r="R53" s="141" t="s">
        <v>9</v>
      </c>
      <c r="S53" s="20"/>
    </row>
    <row r="54" spans="1:23" s="154" customFormat="1">
      <c r="A54" s="10"/>
      <c r="B54" s="14"/>
      <c r="C54" s="32"/>
      <c r="D54" s="33"/>
      <c r="E54" s="32"/>
      <c r="F54" s="32"/>
      <c r="G54" s="32"/>
      <c r="H54" s="32"/>
      <c r="I54" s="32"/>
      <c r="J54" s="32"/>
      <c r="K54" s="32"/>
      <c r="L54" s="32"/>
      <c r="M54" s="32"/>
      <c r="N54" s="32"/>
      <c r="O54" s="31"/>
      <c r="P54" s="32"/>
      <c r="Q54" s="31"/>
      <c r="R54" s="31"/>
      <c r="S54" s="20"/>
      <c r="T54" s="20"/>
      <c r="U54" s="20"/>
      <c r="V54" s="20"/>
      <c r="W54" s="20"/>
    </row>
    <row r="55" spans="1:23" s="154" customFormat="1" ht="29.15" customHeight="1">
      <c r="A55" s="326" t="s">
        <v>15</v>
      </c>
      <c r="B55" s="326"/>
      <c r="C55" s="326"/>
      <c r="D55" s="299" t="s">
        <v>303</v>
      </c>
      <c r="E55" s="344"/>
      <c r="F55" s="344"/>
      <c r="G55" s="344"/>
      <c r="H55" s="344"/>
      <c r="I55" s="344"/>
      <c r="J55" s="344"/>
      <c r="K55" s="344"/>
      <c r="L55" s="344"/>
      <c r="M55" s="309"/>
      <c r="N55" s="93"/>
      <c r="O55" s="102"/>
      <c r="P55" s="74"/>
      <c r="Q55" s="102"/>
      <c r="R55" s="102"/>
    </row>
    <row r="56" spans="1:23" s="154" customFormat="1" ht="14.25" customHeight="1">
      <c r="A56" s="345"/>
      <c r="B56" s="346"/>
      <c r="C56" s="351"/>
      <c r="D56" s="465" t="s">
        <v>243</v>
      </c>
      <c r="E56" s="466"/>
      <c r="F56" s="466"/>
      <c r="G56" s="466"/>
      <c r="H56" s="466"/>
      <c r="I56" s="466"/>
      <c r="J56" s="466"/>
      <c r="K56" s="466"/>
      <c r="L56" s="466"/>
      <c r="M56" s="467"/>
      <c r="N56" s="93"/>
      <c r="O56" s="93"/>
      <c r="P56" s="12"/>
      <c r="Q56" s="93"/>
      <c r="R56" s="93"/>
    </row>
    <row r="57" spans="1:23" s="154" customFormat="1" ht="32.5" customHeight="1">
      <c r="A57" s="302" t="s">
        <v>47</v>
      </c>
      <c r="B57" s="302"/>
      <c r="C57" s="302"/>
      <c r="D57" s="468"/>
      <c r="E57" s="469"/>
      <c r="F57" s="469"/>
      <c r="G57" s="469"/>
      <c r="H57" s="469"/>
      <c r="I57" s="469"/>
      <c r="J57" s="469"/>
      <c r="K57" s="469"/>
      <c r="L57" s="469"/>
      <c r="M57" s="470"/>
      <c r="N57" s="93"/>
      <c r="O57" s="93"/>
      <c r="P57" s="12"/>
      <c r="Q57" s="93"/>
      <c r="R57" s="93"/>
    </row>
    <row r="58" spans="1:23" s="154" customFormat="1" ht="35.25" customHeight="1">
      <c r="A58" s="83" t="s">
        <v>586</v>
      </c>
      <c r="B58" s="43" t="s">
        <v>17</v>
      </c>
      <c r="C58" s="39" t="s">
        <v>50</v>
      </c>
      <c r="D58" s="39">
        <v>2009</v>
      </c>
      <c r="E58" s="39">
        <v>2010</v>
      </c>
      <c r="F58" s="39">
        <v>2011</v>
      </c>
      <c r="G58" s="39">
        <v>2012</v>
      </c>
      <c r="H58" s="39">
        <v>2013</v>
      </c>
      <c r="I58" s="39">
        <v>2014</v>
      </c>
      <c r="J58" s="39">
        <v>2015</v>
      </c>
      <c r="K58" s="39">
        <v>2016</v>
      </c>
      <c r="L58" s="39">
        <v>2017</v>
      </c>
      <c r="M58" s="39">
        <v>2018</v>
      </c>
      <c r="N58" s="128" t="s">
        <v>260</v>
      </c>
      <c r="O58" s="129" t="s">
        <v>51</v>
      </c>
      <c r="P58" s="127" t="s">
        <v>339</v>
      </c>
      <c r="Q58" s="103" t="s">
        <v>110</v>
      </c>
      <c r="R58" s="103" t="s">
        <v>51</v>
      </c>
      <c r="S58" s="76"/>
    </row>
    <row r="59" spans="1:23" s="154" customFormat="1" ht="28">
      <c r="A59" s="531" t="s">
        <v>267</v>
      </c>
      <c r="B59" s="527" t="s">
        <v>31</v>
      </c>
      <c r="C59" s="45" t="s">
        <v>95</v>
      </c>
      <c r="D59" s="45">
        <v>0</v>
      </c>
      <c r="E59" s="45">
        <v>0</v>
      </c>
      <c r="F59" s="45">
        <v>0</v>
      </c>
      <c r="G59" s="45">
        <v>0</v>
      </c>
      <c r="H59" s="45">
        <v>0</v>
      </c>
      <c r="I59" s="45">
        <v>0</v>
      </c>
      <c r="J59" s="45">
        <v>0</v>
      </c>
      <c r="K59" s="45">
        <v>0</v>
      </c>
      <c r="L59" s="45">
        <v>0</v>
      </c>
      <c r="M59" s="45">
        <v>0</v>
      </c>
      <c r="N59" s="45" t="s">
        <v>244</v>
      </c>
      <c r="O59" s="221" t="s">
        <v>96</v>
      </c>
      <c r="P59" s="45"/>
      <c r="Q59" s="141" t="s">
        <v>94</v>
      </c>
      <c r="R59" s="141" t="s">
        <v>96</v>
      </c>
      <c r="S59" s="20"/>
    </row>
    <row r="60" spans="1:23" s="154" customFormat="1" ht="29.25" customHeight="1">
      <c r="A60" s="532"/>
      <c r="B60" s="527"/>
      <c r="C60" s="45" t="s">
        <v>98</v>
      </c>
      <c r="D60" s="45">
        <v>0</v>
      </c>
      <c r="E60" s="45">
        <v>0</v>
      </c>
      <c r="F60" s="45">
        <v>0</v>
      </c>
      <c r="G60" s="45">
        <v>0</v>
      </c>
      <c r="H60" s="45">
        <v>0</v>
      </c>
      <c r="I60" s="45">
        <v>0</v>
      </c>
      <c r="J60" s="45">
        <v>0</v>
      </c>
      <c r="K60" s="45">
        <v>0</v>
      </c>
      <c r="L60" s="45">
        <v>0</v>
      </c>
      <c r="M60" s="45">
        <v>0</v>
      </c>
      <c r="N60" s="45" t="s">
        <v>245</v>
      </c>
      <c r="O60" s="221" t="s">
        <v>96</v>
      </c>
      <c r="P60" s="45"/>
      <c r="Q60" s="141" t="s">
        <v>97</v>
      </c>
      <c r="R60" s="141" t="s">
        <v>96</v>
      </c>
      <c r="S60" s="20"/>
    </row>
    <row r="61" spans="1:23" s="154" customFormat="1" ht="28">
      <c r="A61" s="532"/>
      <c r="B61" s="527"/>
      <c r="C61" s="45" t="s">
        <v>100</v>
      </c>
      <c r="D61" s="45">
        <v>0</v>
      </c>
      <c r="E61" s="45">
        <v>0</v>
      </c>
      <c r="F61" s="45">
        <v>0</v>
      </c>
      <c r="G61" s="45">
        <v>0</v>
      </c>
      <c r="H61" s="45">
        <v>0</v>
      </c>
      <c r="I61" s="45">
        <v>0</v>
      </c>
      <c r="J61" s="45">
        <v>0</v>
      </c>
      <c r="K61" s="45">
        <v>0</v>
      </c>
      <c r="L61" s="45">
        <v>0</v>
      </c>
      <c r="M61" s="45">
        <v>0</v>
      </c>
      <c r="N61" s="45" t="s">
        <v>246</v>
      </c>
      <c r="O61" s="221" t="s">
        <v>96</v>
      </c>
      <c r="P61" s="45"/>
      <c r="Q61" s="141" t="s">
        <v>99</v>
      </c>
      <c r="R61" s="141" t="s">
        <v>96</v>
      </c>
      <c r="S61" s="33"/>
    </row>
    <row r="62" spans="1:23" s="154" customFormat="1" ht="70">
      <c r="A62" s="533"/>
      <c r="B62" s="149" t="s">
        <v>48</v>
      </c>
      <c r="C62" s="45" t="s">
        <v>104</v>
      </c>
      <c r="D62" s="478" t="s">
        <v>338</v>
      </c>
      <c r="E62" s="479"/>
      <c r="F62" s="479"/>
      <c r="G62" s="479"/>
      <c r="H62" s="479"/>
      <c r="I62" s="479"/>
      <c r="J62" s="479"/>
      <c r="K62" s="479"/>
      <c r="L62" s="479"/>
      <c r="M62" s="480"/>
      <c r="N62" s="45" t="s">
        <v>300</v>
      </c>
      <c r="O62" s="221" t="s">
        <v>46</v>
      </c>
      <c r="P62" s="45"/>
      <c r="Q62" s="141" t="s">
        <v>103</v>
      </c>
      <c r="R62" s="141" t="s">
        <v>46</v>
      </c>
      <c r="S62" s="34"/>
    </row>
    <row r="63" spans="1:23" s="154" customFormat="1" ht="28" hidden="1">
      <c r="A63" s="149"/>
      <c r="B63" s="60" t="s">
        <v>49</v>
      </c>
      <c r="C63" s="41"/>
      <c r="D63" s="146"/>
      <c r="E63" s="41"/>
      <c r="F63" s="41"/>
      <c r="G63" s="41"/>
      <c r="H63" s="41"/>
      <c r="I63" s="41"/>
      <c r="J63" s="41"/>
      <c r="K63" s="41"/>
      <c r="L63" s="41"/>
      <c r="M63" s="41"/>
      <c r="N63" s="41"/>
      <c r="O63" s="101"/>
      <c r="P63" s="41"/>
      <c r="Q63" s="144"/>
      <c r="R63" s="101"/>
      <c r="S63" s="20"/>
    </row>
    <row r="64" spans="1:23" s="154" customFormat="1">
      <c r="B64" s="13"/>
      <c r="C64" s="20"/>
      <c r="D64" s="13"/>
      <c r="E64" s="20"/>
      <c r="F64" s="20"/>
      <c r="G64" s="20"/>
      <c r="H64" s="20"/>
      <c r="I64" s="20"/>
      <c r="J64" s="20"/>
      <c r="K64" s="20"/>
      <c r="L64" s="20"/>
      <c r="M64" s="20"/>
      <c r="N64" s="20"/>
      <c r="O64" s="104"/>
      <c r="P64" s="20"/>
      <c r="Q64" s="104"/>
      <c r="R64" s="104"/>
      <c r="S64" s="20"/>
      <c r="T64" s="20"/>
      <c r="U64" s="20"/>
      <c r="V64" s="20"/>
      <c r="W64" s="20"/>
    </row>
    <row r="65" spans="1:23" s="154" customFormat="1" ht="56.15" customHeight="1">
      <c r="A65" s="326" t="s">
        <v>15</v>
      </c>
      <c r="B65" s="326"/>
      <c r="C65" s="326"/>
      <c r="D65" s="287" t="s">
        <v>304</v>
      </c>
      <c r="E65" s="287"/>
      <c r="F65" s="287"/>
      <c r="G65" s="287"/>
      <c r="H65" s="287"/>
      <c r="I65" s="287"/>
      <c r="J65" s="287"/>
      <c r="K65" s="287"/>
      <c r="L65" s="287"/>
      <c r="M65" s="287"/>
      <c r="N65" s="93"/>
      <c r="O65" s="91"/>
      <c r="P65" s="74"/>
      <c r="Q65" s="91"/>
      <c r="R65" s="91"/>
    </row>
    <row r="66" spans="1:23" s="154" customFormat="1" ht="20.5" customHeight="1">
      <c r="A66" s="345"/>
      <c r="B66" s="346"/>
      <c r="C66" s="351"/>
      <c r="D66" s="465" t="s">
        <v>249</v>
      </c>
      <c r="E66" s="466"/>
      <c r="F66" s="466"/>
      <c r="G66" s="466"/>
      <c r="H66" s="466"/>
      <c r="I66" s="466"/>
      <c r="J66" s="466"/>
      <c r="K66" s="466"/>
      <c r="L66" s="466"/>
      <c r="M66" s="467"/>
      <c r="N66" s="93"/>
      <c r="O66" s="93"/>
      <c r="P66" s="12"/>
      <c r="Q66" s="93"/>
      <c r="R66" s="93"/>
    </row>
    <row r="67" spans="1:23" s="154" customFormat="1" ht="20.5" customHeight="1">
      <c r="A67" s="302" t="s">
        <v>33</v>
      </c>
      <c r="B67" s="302"/>
      <c r="C67" s="302"/>
      <c r="D67" s="468"/>
      <c r="E67" s="469"/>
      <c r="F67" s="469"/>
      <c r="G67" s="469"/>
      <c r="H67" s="469"/>
      <c r="I67" s="469"/>
      <c r="J67" s="469"/>
      <c r="K67" s="469"/>
      <c r="L67" s="469"/>
      <c r="M67" s="470"/>
      <c r="N67" s="93"/>
      <c r="O67" s="93"/>
      <c r="P67" s="12"/>
      <c r="Q67" s="93"/>
      <c r="R67" s="93"/>
    </row>
    <row r="68" spans="1:23" s="154" customFormat="1" ht="28">
      <c r="A68" s="83" t="s">
        <v>586</v>
      </c>
      <c r="B68" s="39" t="s">
        <v>17</v>
      </c>
      <c r="C68" s="39" t="s">
        <v>50</v>
      </c>
      <c r="D68" s="39">
        <v>2009</v>
      </c>
      <c r="E68" s="39">
        <v>2010</v>
      </c>
      <c r="F68" s="39">
        <v>2011</v>
      </c>
      <c r="G68" s="39">
        <v>2012</v>
      </c>
      <c r="H68" s="39">
        <v>2013</v>
      </c>
      <c r="I68" s="39">
        <v>2014</v>
      </c>
      <c r="J68" s="39">
        <v>2015</v>
      </c>
      <c r="K68" s="39">
        <v>2016</v>
      </c>
      <c r="L68" s="39">
        <v>2017</v>
      </c>
      <c r="M68" s="39">
        <v>2018</v>
      </c>
      <c r="N68" s="128" t="s">
        <v>260</v>
      </c>
      <c r="O68" s="129" t="s">
        <v>51</v>
      </c>
      <c r="P68" s="127" t="s">
        <v>339</v>
      </c>
      <c r="Q68" s="94" t="s">
        <v>110</v>
      </c>
      <c r="R68" s="94" t="s">
        <v>51</v>
      </c>
      <c r="S68" s="76"/>
    </row>
    <row r="69" spans="1:23" s="154" customFormat="1" ht="182">
      <c r="A69" s="531" t="s">
        <v>267</v>
      </c>
      <c r="B69" s="148" t="s">
        <v>34</v>
      </c>
      <c r="C69" s="39"/>
      <c r="D69" s="52">
        <v>10000</v>
      </c>
      <c r="E69" s="52">
        <v>10000</v>
      </c>
      <c r="F69" s="52">
        <v>9500</v>
      </c>
      <c r="G69" s="52">
        <v>9000</v>
      </c>
      <c r="H69" s="52">
        <v>27000</v>
      </c>
      <c r="I69" s="52">
        <v>42000</v>
      </c>
      <c r="J69" s="52">
        <v>59400</v>
      </c>
      <c r="K69" s="52">
        <v>63368</v>
      </c>
      <c r="L69" s="52">
        <v>74665</v>
      </c>
      <c r="M69" s="52">
        <v>81011</v>
      </c>
      <c r="N69" s="145" t="s">
        <v>531</v>
      </c>
      <c r="O69" s="106" t="s">
        <v>8</v>
      </c>
      <c r="P69" s="145" t="s">
        <v>529</v>
      </c>
      <c r="Q69" s="105"/>
      <c r="R69" s="106" t="s">
        <v>8</v>
      </c>
      <c r="S69" s="76"/>
    </row>
    <row r="70" spans="1:23" s="154" customFormat="1" ht="70">
      <c r="A70" s="532"/>
      <c r="B70" s="151" t="s">
        <v>34</v>
      </c>
      <c r="C70" s="45" t="s">
        <v>93</v>
      </c>
      <c r="D70" s="515" t="s">
        <v>338</v>
      </c>
      <c r="E70" s="516"/>
      <c r="F70" s="516"/>
      <c r="G70" s="516"/>
      <c r="H70" s="516"/>
      <c r="I70" s="516"/>
      <c r="J70" s="517"/>
      <c r="K70" s="529">
        <v>44163328</v>
      </c>
      <c r="L70" s="529">
        <v>46333666</v>
      </c>
      <c r="M70" s="529">
        <v>74933975</v>
      </c>
      <c r="N70" s="45" t="s">
        <v>247</v>
      </c>
      <c r="O70" s="221" t="s">
        <v>46</v>
      </c>
      <c r="P70" s="45"/>
      <c r="Q70" s="141" t="s">
        <v>359</v>
      </c>
      <c r="R70" s="141" t="s">
        <v>46</v>
      </c>
      <c r="S70" s="33"/>
    </row>
    <row r="71" spans="1:23" s="154" customFormat="1" ht="70">
      <c r="A71" s="532"/>
      <c r="B71" s="146" t="s">
        <v>35</v>
      </c>
      <c r="C71" s="45" t="s">
        <v>93</v>
      </c>
      <c r="D71" s="518"/>
      <c r="E71" s="519"/>
      <c r="F71" s="519"/>
      <c r="G71" s="519"/>
      <c r="H71" s="519"/>
      <c r="I71" s="519"/>
      <c r="J71" s="520"/>
      <c r="K71" s="530"/>
      <c r="L71" s="530"/>
      <c r="M71" s="530"/>
      <c r="N71" s="45" t="s">
        <v>247</v>
      </c>
      <c r="O71" s="221" t="s">
        <v>46</v>
      </c>
      <c r="P71" s="45"/>
      <c r="Q71" s="141" t="s">
        <v>359</v>
      </c>
      <c r="R71" s="141" t="s">
        <v>46</v>
      </c>
      <c r="S71" s="33"/>
    </row>
    <row r="72" spans="1:23" s="154" customFormat="1" ht="42">
      <c r="A72" s="533"/>
      <c r="B72" s="146" t="s">
        <v>10</v>
      </c>
      <c r="C72" s="45" t="s">
        <v>101</v>
      </c>
      <c r="D72" s="478" t="s">
        <v>610</v>
      </c>
      <c r="E72" s="479"/>
      <c r="F72" s="479"/>
      <c r="G72" s="479"/>
      <c r="H72" s="479"/>
      <c r="I72" s="479"/>
      <c r="J72" s="479"/>
      <c r="K72" s="479"/>
      <c r="L72" s="479"/>
      <c r="M72" s="480"/>
      <c r="N72" s="45" t="s">
        <v>248</v>
      </c>
      <c r="O72" s="221" t="s">
        <v>46</v>
      </c>
      <c r="P72" s="45"/>
      <c r="Q72" s="141" t="s">
        <v>102</v>
      </c>
      <c r="R72" s="141" t="s">
        <v>46</v>
      </c>
      <c r="S72" s="33"/>
    </row>
    <row r="73" spans="1:23" s="154" customFormat="1">
      <c r="A73" s="10"/>
      <c r="B73" s="11"/>
      <c r="C73" s="21"/>
      <c r="D73" s="11"/>
      <c r="E73" s="21"/>
      <c r="F73" s="21"/>
      <c r="G73" s="21"/>
      <c r="H73" s="21"/>
      <c r="I73" s="21"/>
      <c r="J73" s="21"/>
      <c r="K73" s="21"/>
      <c r="L73" s="21"/>
      <c r="M73" s="21"/>
      <c r="N73" s="21"/>
      <c r="O73" s="107"/>
      <c r="P73" s="21"/>
      <c r="Q73" s="107"/>
      <c r="R73" s="107"/>
      <c r="S73" s="20"/>
      <c r="T73" s="20"/>
      <c r="U73" s="20"/>
      <c r="V73" s="20"/>
      <c r="W73" s="20"/>
    </row>
    <row r="74" spans="1:23" s="154" customFormat="1" ht="70" customHeight="1">
      <c r="A74" s="326" t="s">
        <v>15</v>
      </c>
      <c r="B74" s="326"/>
      <c r="C74" s="326"/>
      <c r="D74" s="287" t="s">
        <v>304</v>
      </c>
      <c r="E74" s="287"/>
      <c r="F74" s="287"/>
      <c r="G74" s="287"/>
      <c r="H74" s="287"/>
      <c r="I74" s="287"/>
      <c r="J74" s="287"/>
      <c r="K74" s="287"/>
      <c r="L74" s="287"/>
      <c r="M74" s="287"/>
      <c r="N74" s="93"/>
    </row>
    <row r="75" spans="1:23" s="154" customFormat="1" ht="26.5" customHeight="1">
      <c r="A75" s="375"/>
      <c r="B75" s="376"/>
      <c r="C75" s="471"/>
      <c r="D75" s="465" t="s">
        <v>250</v>
      </c>
      <c r="E75" s="466"/>
      <c r="F75" s="466"/>
      <c r="G75" s="466"/>
      <c r="H75" s="466"/>
      <c r="I75" s="466"/>
      <c r="J75" s="466"/>
      <c r="K75" s="466"/>
      <c r="L75" s="466"/>
      <c r="M75" s="467"/>
      <c r="N75" s="93"/>
      <c r="O75" s="93"/>
      <c r="P75" s="12"/>
      <c r="Q75" s="93"/>
      <c r="R75" s="93"/>
    </row>
    <row r="76" spans="1:23" s="154" customFormat="1" ht="44.15" customHeight="1">
      <c r="A76" s="347" t="s">
        <v>37</v>
      </c>
      <c r="B76" s="348"/>
      <c r="C76" s="524"/>
      <c r="D76" s="468"/>
      <c r="E76" s="469"/>
      <c r="F76" s="469"/>
      <c r="G76" s="469"/>
      <c r="H76" s="469"/>
      <c r="I76" s="469"/>
      <c r="J76" s="469"/>
      <c r="K76" s="469"/>
      <c r="L76" s="469"/>
      <c r="M76" s="470"/>
      <c r="N76" s="93"/>
      <c r="O76" s="93"/>
      <c r="P76" s="12"/>
      <c r="Q76" s="93"/>
      <c r="R76" s="93"/>
    </row>
    <row r="77" spans="1:23" s="154" customFormat="1" ht="40" customHeight="1">
      <c r="A77" s="42" t="s">
        <v>204</v>
      </c>
      <c r="B77" s="43" t="s">
        <v>17</v>
      </c>
      <c r="C77" s="43" t="s">
        <v>50</v>
      </c>
      <c r="D77" s="43">
        <v>2009</v>
      </c>
      <c r="E77" s="43">
        <v>2010</v>
      </c>
      <c r="F77" s="43">
        <v>2011</v>
      </c>
      <c r="G77" s="43">
        <v>2012</v>
      </c>
      <c r="H77" s="43">
        <v>2013</v>
      </c>
      <c r="I77" s="43">
        <v>2014</v>
      </c>
      <c r="J77" s="43">
        <v>2015</v>
      </c>
      <c r="K77" s="43">
        <v>2016</v>
      </c>
      <c r="L77" s="43">
        <v>2017</v>
      </c>
      <c r="M77" s="43">
        <v>2018</v>
      </c>
      <c r="N77" s="128" t="s">
        <v>260</v>
      </c>
      <c r="O77" s="129" t="s">
        <v>51</v>
      </c>
      <c r="P77" s="127" t="s">
        <v>339</v>
      </c>
      <c r="Q77" s="94" t="s">
        <v>110</v>
      </c>
      <c r="R77" s="94" t="s">
        <v>51</v>
      </c>
      <c r="S77" s="76"/>
    </row>
    <row r="78" spans="1:23" s="154" customFormat="1" ht="42.65" customHeight="1">
      <c r="A78" s="44" t="s">
        <v>209</v>
      </c>
      <c r="B78" s="506" t="s">
        <v>292</v>
      </c>
      <c r="C78" s="149"/>
      <c r="D78" s="521">
        <v>244009</v>
      </c>
      <c r="E78" s="521">
        <v>155698</v>
      </c>
      <c r="F78" s="521">
        <v>182642</v>
      </c>
      <c r="G78" s="521">
        <v>167273</v>
      </c>
      <c r="H78" s="521">
        <v>243403</v>
      </c>
      <c r="I78" s="521">
        <v>279004</v>
      </c>
      <c r="J78" s="521">
        <v>328460</v>
      </c>
      <c r="K78" s="521">
        <v>141203</v>
      </c>
      <c r="L78" s="521">
        <v>140383</v>
      </c>
      <c r="M78" s="521">
        <v>177171</v>
      </c>
      <c r="N78" s="537" t="s">
        <v>295</v>
      </c>
      <c r="O78" s="540" t="s">
        <v>8</v>
      </c>
      <c r="P78" s="534" t="s">
        <v>532</v>
      </c>
      <c r="Q78" s="109"/>
      <c r="R78" s="109"/>
      <c r="S78" s="76"/>
    </row>
    <row r="79" spans="1:23" s="154" customFormat="1" ht="35.5" customHeight="1">
      <c r="A79" s="44" t="s">
        <v>210</v>
      </c>
      <c r="B79" s="507"/>
      <c r="C79" s="172"/>
      <c r="D79" s="521"/>
      <c r="E79" s="521"/>
      <c r="F79" s="521"/>
      <c r="G79" s="521"/>
      <c r="H79" s="521"/>
      <c r="I79" s="521"/>
      <c r="J79" s="521"/>
      <c r="K79" s="521"/>
      <c r="L79" s="521"/>
      <c r="M79" s="521"/>
      <c r="N79" s="538"/>
      <c r="O79" s="541"/>
      <c r="P79" s="535" t="s">
        <v>529</v>
      </c>
      <c r="Q79" s="109"/>
      <c r="R79" s="109"/>
      <c r="S79" s="76"/>
    </row>
    <row r="80" spans="1:23" s="154" customFormat="1" ht="41.5" customHeight="1">
      <c r="A80" s="40" t="s">
        <v>211</v>
      </c>
      <c r="B80" s="507"/>
      <c r="C80" s="149"/>
      <c r="D80" s="521"/>
      <c r="E80" s="521"/>
      <c r="F80" s="521"/>
      <c r="G80" s="521"/>
      <c r="H80" s="521"/>
      <c r="I80" s="521"/>
      <c r="J80" s="521"/>
      <c r="K80" s="521"/>
      <c r="L80" s="521"/>
      <c r="M80" s="521"/>
      <c r="N80" s="539"/>
      <c r="O80" s="542"/>
      <c r="P80" s="536" t="s">
        <v>529</v>
      </c>
      <c r="Q80" s="109"/>
      <c r="R80" s="109"/>
      <c r="S80" s="76"/>
    </row>
    <row r="81" spans="1:23" s="154" customFormat="1" ht="154">
      <c r="A81" s="40" t="s">
        <v>213</v>
      </c>
      <c r="B81" s="507"/>
      <c r="C81" s="172"/>
      <c r="D81" s="52">
        <v>5122</v>
      </c>
      <c r="E81" s="52">
        <v>9547</v>
      </c>
      <c r="F81" s="52">
        <v>30990</v>
      </c>
      <c r="G81" s="52">
        <v>85309</v>
      </c>
      <c r="H81" s="52">
        <v>145797</v>
      </c>
      <c r="I81" s="52">
        <v>141555</v>
      </c>
      <c r="J81" s="52">
        <v>154082</v>
      </c>
      <c r="K81" s="52">
        <v>146345</v>
      </c>
      <c r="L81" s="52">
        <v>173495</v>
      </c>
      <c r="M81" s="52">
        <v>173669</v>
      </c>
      <c r="N81" s="62" t="s">
        <v>295</v>
      </c>
      <c r="O81" s="227" t="s">
        <v>8</v>
      </c>
      <c r="P81" s="223" t="s">
        <v>533</v>
      </c>
      <c r="Q81" s="109"/>
      <c r="R81" s="109"/>
      <c r="S81" s="76"/>
    </row>
    <row r="82" spans="1:23" s="154" customFormat="1" ht="15" customHeight="1">
      <c r="A82" s="40" t="s">
        <v>212</v>
      </c>
      <c r="B82" s="507"/>
      <c r="C82" s="172"/>
      <c r="D82" s="489" t="s">
        <v>337</v>
      </c>
      <c r="E82" s="489"/>
      <c r="F82" s="489"/>
      <c r="G82" s="489"/>
      <c r="H82" s="489"/>
      <c r="I82" s="489"/>
      <c r="J82" s="489"/>
      <c r="K82" s="489"/>
      <c r="L82" s="489"/>
      <c r="M82" s="489"/>
      <c r="N82" s="35"/>
      <c r="O82" s="109"/>
      <c r="P82" s="35"/>
      <c r="Q82" s="109"/>
      <c r="R82" s="109"/>
      <c r="S82" s="76"/>
    </row>
    <row r="83" spans="1:23" s="154" customFormat="1" ht="182">
      <c r="A83" s="155" t="s">
        <v>34</v>
      </c>
      <c r="B83" s="507"/>
      <c r="C83" s="172"/>
      <c r="D83" s="174">
        <v>2929</v>
      </c>
      <c r="E83" s="174">
        <v>7906</v>
      </c>
      <c r="F83" s="174">
        <v>10993</v>
      </c>
      <c r="G83" s="174">
        <v>14983</v>
      </c>
      <c r="H83" s="174">
        <v>21694</v>
      </c>
      <c r="I83" s="174">
        <v>28188</v>
      </c>
      <c r="J83" s="174">
        <v>35161</v>
      </c>
      <c r="K83" s="174">
        <v>41638</v>
      </c>
      <c r="L83" s="174">
        <v>49511</v>
      </c>
      <c r="M83" s="174">
        <v>58694</v>
      </c>
      <c r="N83" s="62" t="s">
        <v>530</v>
      </c>
      <c r="O83" s="227" t="s">
        <v>8</v>
      </c>
      <c r="P83" s="223" t="s">
        <v>529</v>
      </c>
      <c r="Q83" s="109"/>
      <c r="R83" s="109"/>
      <c r="S83" s="76"/>
    </row>
    <row r="84" spans="1:23" s="154" customFormat="1" ht="15" customHeight="1">
      <c r="A84" s="155" t="s">
        <v>35</v>
      </c>
      <c r="B84" s="507"/>
      <c r="C84" s="172"/>
      <c r="D84" s="490" t="s">
        <v>337</v>
      </c>
      <c r="E84" s="491"/>
      <c r="F84" s="491"/>
      <c r="G84" s="491"/>
      <c r="H84" s="491"/>
      <c r="I84" s="491"/>
      <c r="J84" s="491"/>
      <c r="K84" s="491"/>
      <c r="L84" s="491"/>
      <c r="M84" s="492"/>
      <c r="N84" s="35"/>
      <c r="O84" s="109"/>
      <c r="P84" s="35"/>
      <c r="Q84" s="109"/>
      <c r="R84" s="109"/>
      <c r="S84" s="76"/>
    </row>
    <row r="85" spans="1:23" s="154" customFormat="1" ht="15" customHeight="1">
      <c r="A85" s="155" t="s">
        <v>30</v>
      </c>
      <c r="B85" s="508"/>
      <c r="C85" s="172"/>
      <c r="D85" s="493"/>
      <c r="E85" s="494"/>
      <c r="F85" s="494"/>
      <c r="G85" s="494"/>
      <c r="H85" s="494"/>
      <c r="I85" s="494"/>
      <c r="J85" s="494"/>
      <c r="K85" s="494"/>
      <c r="L85" s="494"/>
      <c r="M85" s="495"/>
      <c r="N85" s="35"/>
      <c r="O85" s="109"/>
      <c r="P85" s="35"/>
      <c r="Q85" s="109"/>
      <c r="R85" s="109"/>
      <c r="S85" s="76"/>
    </row>
    <row r="86" spans="1:23" s="154" customFormat="1" ht="126">
      <c r="A86" s="222" t="s">
        <v>535</v>
      </c>
      <c r="B86" s="146" t="s">
        <v>40</v>
      </c>
      <c r="C86" s="45" t="s">
        <v>105</v>
      </c>
      <c r="D86" s="475" t="s">
        <v>610</v>
      </c>
      <c r="E86" s="476"/>
      <c r="F86" s="476"/>
      <c r="G86" s="476"/>
      <c r="H86" s="476"/>
      <c r="I86" s="476"/>
      <c r="J86" s="476"/>
      <c r="K86" s="476"/>
      <c r="L86" s="476"/>
      <c r="M86" s="477"/>
      <c r="N86" s="45" t="s">
        <v>251</v>
      </c>
      <c r="O86" s="221" t="s">
        <v>46</v>
      </c>
      <c r="P86" s="147" t="s">
        <v>342</v>
      </c>
      <c r="Q86" s="141" t="s">
        <v>106</v>
      </c>
      <c r="R86" s="141" t="s">
        <v>46</v>
      </c>
      <c r="S86" s="33"/>
    </row>
    <row r="87" spans="1:23" s="154" customFormat="1">
      <c r="A87" s="526"/>
      <c r="B87" s="526"/>
      <c r="C87" s="20"/>
      <c r="E87" s="20"/>
      <c r="F87" s="20"/>
      <c r="G87" s="20"/>
      <c r="H87" s="20"/>
      <c r="I87" s="20"/>
      <c r="J87" s="20"/>
      <c r="K87" s="20"/>
      <c r="L87" s="20"/>
      <c r="M87" s="20"/>
      <c r="N87" s="20"/>
      <c r="O87" s="104"/>
      <c r="P87" s="20"/>
      <c r="Q87" s="104"/>
      <c r="R87" s="104"/>
      <c r="S87" s="20"/>
      <c r="T87" s="20"/>
      <c r="U87" s="20"/>
      <c r="V87" s="20"/>
      <c r="W87" s="20"/>
    </row>
    <row r="88" spans="1:23" s="154" customFormat="1" ht="32.5" customHeight="1">
      <c r="A88" s="326" t="s">
        <v>15</v>
      </c>
      <c r="B88" s="326"/>
      <c r="C88" s="326"/>
      <c r="D88" s="299" t="s">
        <v>305</v>
      </c>
      <c r="E88" s="344"/>
      <c r="F88" s="344"/>
      <c r="G88" s="344"/>
      <c r="H88" s="344"/>
      <c r="I88" s="344"/>
      <c r="J88" s="344"/>
      <c r="K88" s="344"/>
      <c r="L88" s="344"/>
      <c r="M88" s="309"/>
      <c r="N88" s="93"/>
      <c r="O88" s="93"/>
      <c r="P88" s="74"/>
      <c r="Q88" s="93"/>
      <c r="R88" s="93"/>
      <c r="S88" s="20"/>
      <c r="T88" s="20"/>
      <c r="U88" s="20"/>
      <c r="V88" s="20"/>
      <c r="W88" s="20"/>
    </row>
    <row r="89" spans="1:23" s="154" customFormat="1">
      <c r="A89" s="345"/>
      <c r="B89" s="346"/>
      <c r="C89" s="351"/>
      <c r="D89" s="509"/>
      <c r="E89" s="510"/>
      <c r="F89" s="510"/>
      <c r="G89" s="510"/>
      <c r="H89" s="510"/>
      <c r="I89" s="510"/>
      <c r="J89" s="510"/>
      <c r="K89" s="510"/>
      <c r="L89" s="510"/>
      <c r="M89" s="511"/>
      <c r="N89" s="93"/>
      <c r="O89" s="93"/>
      <c r="P89" s="12"/>
      <c r="Q89" s="93"/>
      <c r="R89" s="93"/>
    </row>
    <row r="90" spans="1:23" s="154" customFormat="1">
      <c r="A90" s="302" t="s">
        <v>41</v>
      </c>
      <c r="B90" s="302"/>
      <c r="C90" s="302"/>
      <c r="D90" s="512"/>
      <c r="E90" s="513"/>
      <c r="F90" s="513"/>
      <c r="G90" s="513"/>
      <c r="H90" s="513"/>
      <c r="I90" s="513"/>
      <c r="J90" s="513"/>
      <c r="K90" s="513"/>
      <c r="L90" s="513"/>
      <c r="M90" s="514"/>
      <c r="N90" s="93"/>
      <c r="O90" s="93"/>
      <c r="P90" s="12"/>
      <c r="Q90" s="93"/>
      <c r="R90" s="93"/>
    </row>
    <row r="91" spans="1:23" s="154" customFormat="1" ht="31.5" customHeight="1">
      <c r="A91" s="83" t="s">
        <v>588</v>
      </c>
      <c r="B91" s="43" t="s">
        <v>17</v>
      </c>
      <c r="C91" s="43" t="s">
        <v>50</v>
      </c>
      <c r="D91" s="43">
        <v>2009</v>
      </c>
      <c r="E91" s="43">
        <v>2010</v>
      </c>
      <c r="F91" s="43">
        <v>2011</v>
      </c>
      <c r="G91" s="43">
        <v>2012</v>
      </c>
      <c r="H91" s="43">
        <v>2013</v>
      </c>
      <c r="I91" s="43">
        <v>2014</v>
      </c>
      <c r="J91" s="43">
        <v>2015</v>
      </c>
      <c r="K91" s="43">
        <v>2016</v>
      </c>
      <c r="L91" s="43">
        <v>2017</v>
      </c>
      <c r="M91" s="43">
        <v>2018</v>
      </c>
      <c r="N91" s="127" t="s">
        <v>260</v>
      </c>
      <c r="O91" s="129" t="s">
        <v>51</v>
      </c>
      <c r="P91" s="127" t="s">
        <v>339</v>
      </c>
      <c r="Q91" s="110" t="s">
        <v>110</v>
      </c>
      <c r="R91" s="94" t="s">
        <v>51</v>
      </c>
      <c r="S91" s="76"/>
    </row>
    <row r="92" spans="1:23" s="154" customFormat="1" ht="27.65" customHeight="1">
      <c r="A92" s="527" t="s">
        <v>474</v>
      </c>
      <c r="B92" s="146" t="s">
        <v>4</v>
      </c>
      <c r="C92" s="155"/>
      <c r="D92" s="503">
        <v>0</v>
      </c>
      <c r="E92" s="503">
        <v>43</v>
      </c>
      <c r="F92" s="503">
        <v>18</v>
      </c>
      <c r="G92" s="503">
        <v>31</v>
      </c>
      <c r="H92" s="503">
        <v>955</v>
      </c>
      <c r="I92" s="503">
        <v>327</v>
      </c>
      <c r="J92" s="503">
        <v>141</v>
      </c>
      <c r="K92" s="500">
        <v>1016</v>
      </c>
      <c r="L92" s="500">
        <v>2328</v>
      </c>
      <c r="M92" s="500">
        <v>2088</v>
      </c>
      <c r="N92" s="506" t="s">
        <v>527</v>
      </c>
      <c r="O92" s="543" t="s">
        <v>8</v>
      </c>
      <c r="P92" s="534" t="s">
        <v>532</v>
      </c>
      <c r="Q92" s="144"/>
      <c r="R92" s="101"/>
      <c r="S92" s="20"/>
    </row>
    <row r="93" spans="1:23" s="154" customFormat="1" ht="40.5" customHeight="1">
      <c r="A93" s="527"/>
      <c r="B93" s="147" t="s">
        <v>5</v>
      </c>
      <c r="C93" s="155"/>
      <c r="D93" s="504">
        <v>0</v>
      </c>
      <c r="E93" s="504">
        <v>43</v>
      </c>
      <c r="F93" s="504">
        <v>18</v>
      </c>
      <c r="G93" s="504">
        <v>31</v>
      </c>
      <c r="H93" s="504">
        <v>955</v>
      </c>
      <c r="I93" s="504">
        <v>327</v>
      </c>
      <c r="J93" s="504">
        <v>141</v>
      </c>
      <c r="K93" s="501">
        <v>1016</v>
      </c>
      <c r="L93" s="501">
        <v>2328</v>
      </c>
      <c r="M93" s="501">
        <v>2088</v>
      </c>
      <c r="N93" s="507"/>
      <c r="O93" s="544"/>
      <c r="P93" s="535" t="s">
        <v>529</v>
      </c>
      <c r="Q93" s="144"/>
      <c r="R93" s="101"/>
      <c r="S93" s="20"/>
    </row>
    <row r="94" spans="1:23" s="154" customFormat="1" ht="41.15" customHeight="1">
      <c r="A94" s="527"/>
      <c r="B94" s="147" t="s">
        <v>11</v>
      </c>
      <c r="C94" s="155"/>
      <c r="D94" s="505">
        <v>0</v>
      </c>
      <c r="E94" s="505">
        <v>43</v>
      </c>
      <c r="F94" s="505">
        <v>18</v>
      </c>
      <c r="G94" s="505">
        <v>31</v>
      </c>
      <c r="H94" s="505">
        <v>955</v>
      </c>
      <c r="I94" s="505">
        <v>327</v>
      </c>
      <c r="J94" s="505">
        <v>141</v>
      </c>
      <c r="K94" s="502">
        <v>1016</v>
      </c>
      <c r="L94" s="502">
        <v>2328</v>
      </c>
      <c r="M94" s="502">
        <v>2088</v>
      </c>
      <c r="N94" s="508"/>
      <c r="O94" s="545"/>
      <c r="P94" s="536" t="s">
        <v>529</v>
      </c>
      <c r="Q94" s="144"/>
      <c r="R94" s="101"/>
      <c r="S94" s="20"/>
    </row>
    <row r="95" spans="1:23" s="154" customFormat="1">
      <c r="A95" s="527"/>
      <c r="B95" s="147" t="s">
        <v>18</v>
      </c>
      <c r="C95" s="155"/>
      <c r="D95" s="496" t="s">
        <v>337</v>
      </c>
      <c r="E95" s="496"/>
      <c r="F95" s="496"/>
      <c r="G95" s="496"/>
      <c r="H95" s="496"/>
      <c r="I95" s="496"/>
      <c r="J95" s="496"/>
      <c r="K95" s="496"/>
      <c r="L95" s="496"/>
      <c r="M95" s="496"/>
      <c r="N95" s="41"/>
      <c r="O95" s="227"/>
      <c r="P95" s="41"/>
      <c r="Q95" s="144"/>
      <c r="R95" s="101"/>
      <c r="S95" s="20"/>
    </row>
    <row r="96" spans="1:23" s="154" customFormat="1" ht="154">
      <c r="A96" s="527"/>
      <c r="B96" s="147" t="s">
        <v>19</v>
      </c>
      <c r="C96" s="155"/>
      <c r="D96" s="173">
        <v>6912</v>
      </c>
      <c r="E96" s="173">
        <v>8689</v>
      </c>
      <c r="F96" s="173">
        <v>9921</v>
      </c>
      <c r="G96" s="173">
        <v>8697</v>
      </c>
      <c r="H96" s="173">
        <v>2279</v>
      </c>
      <c r="I96" s="173">
        <v>1427</v>
      </c>
      <c r="J96" s="173">
        <v>11141</v>
      </c>
      <c r="K96" s="173">
        <v>7456</v>
      </c>
      <c r="L96" s="173">
        <v>2061</v>
      </c>
      <c r="M96" s="173">
        <v>3156</v>
      </c>
      <c r="N96" s="147" t="s">
        <v>527</v>
      </c>
      <c r="O96" s="227" t="s">
        <v>8</v>
      </c>
      <c r="P96" s="223" t="s">
        <v>533</v>
      </c>
      <c r="Q96" s="144"/>
      <c r="R96" s="101"/>
      <c r="S96" s="20"/>
    </row>
    <row r="97" spans="1:19" s="154" customFormat="1" ht="182">
      <c r="A97" s="523" t="s">
        <v>214</v>
      </c>
      <c r="B97" s="523"/>
      <c r="C97" s="41"/>
      <c r="D97" s="52">
        <v>2200</v>
      </c>
      <c r="E97" s="52">
        <v>3632</v>
      </c>
      <c r="F97" s="52">
        <v>6341</v>
      </c>
      <c r="G97" s="52">
        <v>3777</v>
      </c>
      <c r="H97" s="52">
        <v>1819</v>
      </c>
      <c r="I97" s="52">
        <v>3956</v>
      </c>
      <c r="J97" s="52">
        <v>2034</v>
      </c>
      <c r="K97" s="52">
        <v>2696</v>
      </c>
      <c r="L97" s="52">
        <v>2126</v>
      </c>
      <c r="M97" s="52">
        <v>1720</v>
      </c>
      <c r="N97" s="146" t="s">
        <v>527</v>
      </c>
      <c r="O97" s="227" t="s">
        <v>8</v>
      </c>
      <c r="P97" s="223" t="s">
        <v>529</v>
      </c>
      <c r="Q97" s="144"/>
      <c r="R97" s="101"/>
      <c r="S97" s="20"/>
    </row>
    <row r="98" spans="1:19" s="154" customFormat="1">
      <c r="A98" s="523" t="s">
        <v>215</v>
      </c>
      <c r="B98" s="523"/>
      <c r="C98" s="155"/>
      <c r="D98" s="480" t="s">
        <v>337</v>
      </c>
      <c r="E98" s="496"/>
      <c r="F98" s="496"/>
      <c r="G98" s="496"/>
      <c r="H98" s="496"/>
      <c r="I98" s="496"/>
      <c r="J98" s="496"/>
      <c r="K98" s="496"/>
      <c r="L98" s="496"/>
      <c r="M98" s="496"/>
      <c r="N98" s="41"/>
      <c r="O98" s="227"/>
      <c r="P98" s="41"/>
      <c r="Q98" s="144"/>
      <c r="R98" s="101"/>
      <c r="S98" s="20"/>
    </row>
    <row r="99" spans="1:19" s="154" customFormat="1" ht="34" customHeight="1">
      <c r="A99" s="527" t="s">
        <v>475</v>
      </c>
      <c r="B99" s="146" t="s">
        <v>4</v>
      </c>
      <c r="C99" s="155"/>
      <c r="D99" s="497">
        <v>3821</v>
      </c>
      <c r="E99" s="497">
        <v>5703</v>
      </c>
      <c r="F99" s="497">
        <v>2659</v>
      </c>
      <c r="G99" s="497">
        <v>2326</v>
      </c>
      <c r="H99" s="497">
        <v>7602</v>
      </c>
      <c r="I99" s="497">
        <v>11291</v>
      </c>
      <c r="J99" s="497">
        <v>4243</v>
      </c>
      <c r="K99" s="497">
        <v>2677</v>
      </c>
      <c r="L99" s="497">
        <v>2650</v>
      </c>
      <c r="M99" s="497">
        <v>3060</v>
      </c>
      <c r="N99" s="481" t="s">
        <v>528</v>
      </c>
      <c r="O99" s="543" t="s">
        <v>8</v>
      </c>
      <c r="P99" s="534" t="s">
        <v>532</v>
      </c>
      <c r="Q99" s="144"/>
      <c r="R99" s="101"/>
      <c r="S99" s="20"/>
    </row>
    <row r="100" spans="1:19" s="154" customFormat="1" ht="33" customHeight="1">
      <c r="A100" s="527"/>
      <c r="B100" s="147" t="s">
        <v>5</v>
      </c>
      <c r="C100" s="155"/>
      <c r="D100" s="498"/>
      <c r="E100" s="498"/>
      <c r="F100" s="498"/>
      <c r="G100" s="498"/>
      <c r="H100" s="498"/>
      <c r="I100" s="498"/>
      <c r="J100" s="498"/>
      <c r="K100" s="498"/>
      <c r="L100" s="498"/>
      <c r="M100" s="498"/>
      <c r="N100" s="482"/>
      <c r="O100" s="544"/>
      <c r="P100" s="535" t="s">
        <v>529</v>
      </c>
      <c r="Q100" s="144"/>
      <c r="R100" s="101"/>
      <c r="S100" s="20"/>
    </row>
    <row r="101" spans="1:19" s="154" customFormat="1" ht="34" customHeight="1">
      <c r="A101" s="527"/>
      <c r="B101" s="147" t="s">
        <v>11</v>
      </c>
      <c r="C101" s="155"/>
      <c r="D101" s="499"/>
      <c r="E101" s="499"/>
      <c r="F101" s="499"/>
      <c r="G101" s="499"/>
      <c r="H101" s="499"/>
      <c r="I101" s="499"/>
      <c r="J101" s="499"/>
      <c r="K101" s="499"/>
      <c r="L101" s="499"/>
      <c r="M101" s="499"/>
      <c r="N101" s="483"/>
      <c r="O101" s="545"/>
      <c r="P101" s="536" t="s">
        <v>529</v>
      </c>
      <c r="Q101" s="144"/>
      <c r="R101" s="101"/>
      <c r="S101" s="20"/>
    </row>
    <row r="102" spans="1:19" s="154" customFormat="1">
      <c r="A102" s="527"/>
      <c r="B102" s="147" t="s">
        <v>18</v>
      </c>
      <c r="C102" s="155"/>
      <c r="D102" s="496" t="s">
        <v>337</v>
      </c>
      <c r="E102" s="496"/>
      <c r="F102" s="496"/>
      <c r="G102" s="496"/>
      <c r="H102" s="496"/>
      <c r="I102" s="496"/>
      <c r="J102" s="496"/>
      <c r="K102" s="496"/>
      <c r="L102" s="496"/>
      <c r="M102" s="496"/>
      <c r="N102" s="41"/>
      <c r="O102" s="227"/>
      <c r="P102" s="41"/>
      <c r="Q102" s="144"/>
      <c r="R102" s="101"/>
      <c r="S102" s="20"/>
    </row>
    <row r="103" spans="1:19" s="154" customFormat="1" ht="154">
      <c r="A103" s="527"/>
      <c r="B103" s="147" t="s">
        <v>19</v>
      </c>
      <c r="C103" s="155"/>
      <c r="D103" s="52">
        <v>40000</v>
      </c>
      <c r="E103" s="52">
        <v>70000</v>
      </c>
      <c r="F103" s="52">
        <v>78130</v>
      </c>
      <c r="G103" s="52">
        <v>115438</v>
      </c>
      <c r="H103" s="52">
        <v>134101</v>
      </c>
      <c r="I103" s="52">
        <v>141565</v>
      </c>
      <c r="J103" s="52">
        <v>168800</v>
      </c>
      <c r="K103" s="52">
        <v>142376</v>
      </c>
      <c r="L103" s="52">
        <v>96541</v>
      </c>
      <c r="M103" s="52">
        <v>91361</v>
      </c>
      <c r="N103" s="155" t="s">
        <v>528</v>
      </c>
      <c r="O103" s="227" t="s">
        <v>8</v>
      </c>
      <c r="P103" s="223" t="s">
        <v>533</v>
      </c>
      <c r="Q103" s="144"/>
      <c r="R103" s="101"/>
      <c r="S103" s="20"/>
    </row>
    <row r="104" spans="1:19" s="154" customFormat="1" ht="182">
      <c r="A104" s="523" t="s">
        <v>216</v>
      </c>
      <c r="B104" s="523"/>
      <c r="C104" s="41"/>
      <c r="D104" s="52">
        <v>139</v>
      </c>
      <c r="E104" s="52">
        <v>86</v>
      </c>
      <c r="F104" s="52">
        <v>104</v>
      </c>
      <c r="G104" s="52">
        <v>1410</v>
      </c>
      <c r="H104" s="52">
        <v>4279</v>
      </c>
      <c r="I104" s="52">
        <v>7141</v>
      </c>
      <c r="J104" s="52">
        <v>11222</v>
      </c>
      <c r="K104" s="52">
        <v>36266</v>
      </c>
      <c r="L104" s="52">
        <v>51446</v>
      </c>
      <c r="M104" s="52">
        <v>28658</v>
      </c>
      <c r="N104" s="155" t="s">
        <v>528</v>
      </c>
      <c r="O104" s="227" t="s">
        <v>8</v>
      </c>
      <c r="P104" s="223" t="s">
        <v>529</v>
      </c>
      <c r="Q104" s="144"/>
      <c r="R104" s="101"/>
      <c r="S104" s="20"/>
    </row>
    <row r="105" spans="1:19" s="154" customFormat="1">
      <c r="A105" s="523" t="s">
        <v>217</v>
      </c>
      <c r="B105" s="523"/>
      <c r="C105" s="149"/>
      <c r="D105" s="486" t="s">
        <v>337</v>
      </c>
      <c r="E105" s="487"/>
      <c r="F105" s="487"/>
      <c r="G105" s="487"/>
      <c r="H105" s="487"/>
      <c r="I105" s="487"/>
      <c r="J105" s="487"/>
      <c r="K105" s="487"/>
      <c r="L105" s="487"/>
      <c r="M105" s="488"/>
      <c r="N105" s="41"/>
      <c r="O105" s="227"/>
      <c r="P105" s="41"/>
      <c r="Q105" s="144"/>
      <c r="R105" s="101"/>
      <c r="S105" s="20"/>
    </row>
  </sheetData>
  <mergeCells count="142">
    <mergeCell ref="P92:P94"/>
    <mergeCell ref="P78:P80"/>
    <mergeCell ref="P99:P101"/>
    <mergeCell ref="N78:N80"/>
    <mergeCell ref="O78:O80"/>
    <mergeCell ref="D62:M62"/>
    <mergeCell ref="D70:J71"/>
    <mergeCell ref="B28:B29"/>
    <mergeCell ref="A104:B104"/>
    <mergeCell ref="J92:J94"/>
    <mergeCell ref="K92:K94"/>
    <mergeCell ref="L92:L94"/>
    <mergeCell ref="D102:M102"/>
    <mergeCell ref="N99:N101"/>
    <mergeCell ref="O99:O101"/>
    <mergeCell ref="N92:N94"/>
    <mergeCell ref="O92:O94"/>
    <mergeCell ref="M78:M80"/>
    <mergeCell ref="J29:M29"/>
    <mergeCell ref="J46:M46"/>
    <mergeCell ref="L52:M52"/>
    <mergeCell ref="I53:M53"/>
    <mergeCell ref="D72:M72"/>
    <mergeCell ref="K39:M39"/>
    <mergeCell ref="A105:B105"/>
    <mergeCell ref="B18:B21"/>
    <mergeCell ref="A97:B97"/>
    <mergeCell ref="A98:B98"/>
    <mergeCell ref="A87:B87"/>
    <mergeCell ref="A92:A96"/>
    <mergeCell ref="A18:A21"/>
    <mergeCell ref="D39:J39"/>
    <mergeCell ref="D42:M43"/>
    <mergeCell ref="K70:K71"/>
    <mergeCell ref="L70:L71"/>
    <mergeCell ref="M70:M71"/>
    <mergeCell ref="A37:A38"/>
    <mergeCell ref="A45:A53"/>
    <mergeCell ref="A59:A62"/>
    <mergeCell ref="A69:A72"/>
    <mergeCell ref="A34:C34"/>
    <mergeCell ref="A43:C43"/>
    <mergeCell ref="A99:A103"/>
    <mergeCell ref="B59:B61"/>
    <mergeCell ref="B46:B47"/>
    <mergeCell ref="G92:G94"/>
    <mergeCell ref="H92:H94"/>
    <mergeCell ref="I92:I94"/>
    <mergeCell ref="B11:B12"/>
    <mergeCell ref="A25:C25"/>
    <mergeCell ref="A5:C5"/>
    <mergeCell ref="A4:C4"/>
    <mergeCell ref="A90:C90"/>
    <mergeCell ref="B78:B85"/>
    <mergeCell ref="A16:C16"/>
    <mergeCell ref="A15:C15"/>
    <mergeCell ref="A57:C57"/>
    <mergeCell ref="B48:B50"/>
    <mergeCell ref="A67:C67"/>
    <mergeCell ref="A75:C75"/>
    <mergeCell ref="A76:C76"/>
    <mergeCell ref="A89:C89"/>
    <mergeCell ref="A88:C88"/>
    <mergeCell ref="A74:C74"/>
    <mergeCell ref="D4:M5"/>
    <mergeCell ref="P48:P50"/>
    <mergeCell ref="D89:M90"/>
    <mergeCell ref="D75:M76"/>
    <mergeCell ref="D66:M67"/>
    <mergeCell ref="D56:M57"/>
    <mergeCell ref="D11:J12"/>
    <mergeCell ref="D29:I29"/>
    <mergeCell ref="K30:M30"/>
    <mergeCell ref="D36:J36"/>
    <mergeCell ref="K37:M37"/>
    <mergeCell ref="D33:M34"/>
    <mergeCell ref="D24:M25"/>
    <mergeCell ref="D15:M16"/>
    <mergeCell ref="D78:D80"/>
    <mergeCell ref="E78:E80"/>
    <mergeCell ref="F78:F80"/>
    <mergeCell ref="G78:G80"/>
    <mergeCell ref="D74:M74"/>
    <mergeCell ref="H78:H80"/>
    <mergeCell ref="I78:I80"/>
    <mergeCell ref="J78:J80"/>
    <mergeCell ref="K78:K80"/>
    <mergeCell ref="L78:L80"/>
    <mergeCell ref="D105:M105"/>
    <mergeCell ref="D82:M82"/>
    <mergeCell ref="D84:M85"/>
    <mergeCell ref="D98:M98"/>
    <mergeCell ref="D99:D101"/>
    <mergeCell ref="E99:E101"/>
    <mergeCell ref="F99:F101"/>
    <mergeCell ref="G99:G101"/>
    <mergeCell ref="H99:H101"/>
    <mergeCell ref="I99:I101"/>
    <mergeCell ref="J99:J101"/>
    <mergeCell ref="K99:K101"/>
    <mergeCell ref="L99:L101"/>
    <mergeCell ref="M99:M101"/>
    <mergeCell ref="M92:M94"/>
    <mergeCell ref="D95:M95"/>
    <mergeCell ref="D92:D94"/>
    <mergeCell ref="E92:E94"/>
    <mergeCell ref="F92:F94"/>
    <mergeCell ref="D88:M88"/>
    <mergeCell ref="D86:M86"/>
    <mergeCell ref="A1:M1"/>
    <mergeCell ref="A7:A9"/>
    <mergeCell ref="B7:B9"/>
    <mergeCell ref="A28:A29"/>
    <mergeCell ref="A24:C24"/>
    <mergeCell ref="A33:C33"/>
    <mergeCell ref="A42:C42"/>
    <mergeCell ref="A56:C56"/>
    <mergeCell ref="A66:C66"/>
    <mergeCell ref="A55:C55"/>
    <mergeCell ref="D55:M55"/>
    <mergeCell ref="A41:C41"/>
    <mergeCell ref="D41:M41"/>
    <mergeCell ref="A32:C32"/>
    <mergeCell ref="D32:M32"/>
    <mergeCell ref="A23:C23"/>
    <mergeCell ref="D23:M23"/>
    <mergeCell ref="A14:C14"/>
    <mergeCell ref="D14:M14"/>
    <mergeCell ref="A3:C3"/>
    <mergeCell ref="D3:M3"/>
    <mergeCell ref="K38:M38"/>
    <mergeCell ref="A65:C65"/>
    <mergeCell ref="D65:M65"/>
    <mergeCell ref="D18:M18"/>
    <mergeCell ref="D19:M19"/>
    <mergeCell ref="H20:M20"/>
    <mergeCell ref="D21:G21"/>
    <mergeCell ref="D10:I10"/>
    <mergeCell ref="L9:M10"/>
    <mergeCell ref="I7:K7"/>
    <mergeCell ref="D7:E7"/>
    <mergeCell ref="D28:M2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sheetPr>
  <dimension ref="A1:AV217"/>
  <sheetViews>
    <sheetView zoomScaleNormal="100" workbookViewId="0">
      <selection activeCell="T109" sqref="T109"/>
    </sheetView>
  </sheetViews>
  <sheetFormatPr baseColWidth="10" defaultColWidth="15.7265625" defaultRowHeight="14"/>
  <cols>
    <col min="1" max="1" width="30.1796875" style="143" customWidth="1"/>
    <col min="2" max="2" width="30.54296875" style="9" customWidth="1"/>
    <col min="3" max="3" width="13.1796875" style="143" bestFit="1" customWidth="1"/>
    <col min="4" max="4" width="12.7265625" style="9" customWidth="1"/>
    <col min="5" max="13" width="13.1796875" style="143" customWidth="1"/>
    <col min="14" max="14" width="32.81640625" style="108" customWidth="1"/>
    <col min="15" max="15" width="11.453125" style="108" customWidth="1"/>
    <col min="16" max="16" width="32.81640625" style="143" customWidth="1"/>
    <col min="17" max="17" width="18.54296875" style="18" customWidth="1"/>
    <col min="18" max="18" width="19.1796875" style="18" customWidth="1"/>
    <col min="19" max="19" width="33.1796875" style="22" customWidth="1"/>
    <col min="20" max="20" width="27.54296875" style="18" customWidth="1"/>
    <col min="21" max="21" width="32.7265625" style="23" customWidth="1"/>
    <col min="22" max="16384" width="15.7265625" style="143"/>
  </cols>
  <sheetData>
    <row r="1" spans="1:21">
      <c r="A1" s="548" t="s">
        <v>479</v>
      </c>
      <c r="B1" s="310"/>
      <c r="C1" s="310"/>
      <c r="D1" s="310"/>
      <c r="E1" s="310"/>
      <c r="F1" s="310"/>
      <c r="G1" s="310"/>
      <c r="H1" s="310"/>
      <c r="I1" s="310"/>
      <c r="J1" s="310"/>
      <c r="K1" s="310"/>
      <c r="L1" s="310"/>
      <c r="M1" s="310"/>
    </row>
    <row r="2" spans="1:21" s="154" customFormat="1">
      <c r="A2" s="143"/>
      <c r="B2" s="9"/>
      <c r="C2" s="143"/>
      <c r="D2" s="9"/>
      <c r="E2" s="143"/>
      <c r="F2" s="143"/>
      <c r="G2" s="143"/>
      <c r="H2" s="143"/>
      <c r="I2" s="143"/>
      <c r="J2" s="143"/>
      <c r="K2" s="143"/>
      <c r="L2" s="143"/>
      <c r="M2" s="143"/>
      <c r="N2" s="91"/>
      <c r="O2" s="91"/>
      <c r="P2" s="143"/>
      <c r="Q2" s="18"/>
      <c r="R2" s="18"/>
      <c r="S2" s="22"/>
      <c r="T2" s="18"/>
      <c r="U2" s="23"/>
    </row>
    <row r="3" spans="1:21" s="154" customFormat="1" ht="33" customHeight="1">
      <c r="A3" s="326" t="s">
        <v>15</v>
      </c>
      <c r="B3" s="326"/>
      <c r="C3" s="299" t="s">
        <v>607</v>
      </c>
      <c r="D3" s="344"/>
      <c r="E3" s="344"/>
      <c r="F3" s="344"/>
      <c r="G3" s="344"/>
      <c r="H3" s="344"/>
      <c r="I3" s="344"/>
      <c r="J3" s="344"/>
      <c r="K3" s="344"/>
      <c r="L3" s="344"/>
      <c r="M3" s="309"/>
      <c r="O3" s="92"/>
      <c r="P3" s="74"/>
      <c r="Q3" s="74"/>
      <c r="R3" s="74"/>
      <c r="S3" s="8"/>
      <c r="T3" s="8"/>
      <c r="U3" s="8"/>
    </row>
    <row r="4" spans="1:21" s="154" customFormat="1" ht="14.25" customHeight="1">
      <c r="A4" s="450"/>
      <c r="B4" s="450"/>
      <c r="C4" s="450"/>
      <c r="D4" s="465" t="s">
        <v>606</v>
      </c>
      <c r="E4" s="466"/>
      <c r="F4" s="466"/>
      <c r="G4" s="466"/>
      <c r="H4" s="466"/>
      <c r="I4" s="466"/>
      <c r="J4" s="466"/>
      <c r="K4" s="466"/>
      <c r="L4" s="466"/>
      <c r="M4" s="467"/>
      <c r="N4" s="424" t="s">
        <v>534</v>
      </c>
      <c r="O4" s="424"/>
      <c r="P4" s="424"/>
      <c r="Q4" s="74"/>
      <c r="R4" s="74"/>
      <c r="S4" s="8"/>
      <c r="T4" s="8"/>
      <c r="U4" s="8"/>
    </row>
    <row r="5" spans="1:21" s="154" customFormat="1">
      <c r="A5" s="302" t="s">
        <v>13</v>
      </c>
      <c r="B5" s="302"/>
      <c r="C5" s="302"/>
      <c r="D5" s="468"/>
      <c r="E5" s="469"/>
      <c r="F5" s="469"/>
      <c r="G5" s="469"/>
      <c r="H5" s="469"/>
      <c r="I5" s="469"/>
      <c r="J5" s="469"/>
      <c r="K5" s="469"/>
      <c r="L5" s="469"/>
      <c r="M5" s="470"/>
      <c r="N5" s="424"/>
      <c r="O5" s="424"/>
      <c r="P5" s="424"/>
      <c r="Q5" s="74"/>
      <c r="S5" s="261"/>
      <c r="T5" s="261"/>
      <c r="U5" s="261"/>
    </row>
    <row r="6" spans="1:21" s="154" customFormat="1">
      <c r="A6" s="38" t="s">
        <v>586</v>
      </c>
      <c r="B6" s="43" t="s">
        <v>17</v>
      </c>
      <c r="C6" s="43" t="s">
        <v>50</v>
      </c>
      <c r="D6" s="43">
        <v>2009</v>
      </c>
      <c r="E6" s="43">
        <v>2010</v>
      </c>
      <c r="F6" s="43">
        <v>2011</v>
      </c>
      <c r="G6" s="43">
        <v>2012</v>
      </c>
      <c r="H6" s="43">
        <v>2013</v>
      </c>
      <c r="I6" s="43">
        <v>2014</v>
      </c>
      <c r="J6" s="43">
        <v>2015</v>
      </c>
      <c r="K6" s="43">
        <v>2016</v>
      </c>
      <c r="L6" s="43">
        <v>2017</v>
      </c>
      <c r="M6" s="43">
        <v>2018</v>
      </c>
      <c r="N6" s="94" t="s">
        <v>110</v>
      </c>
      <c r="O6" s="94" t="s">
        <v>51</v>
      </c>
      <c r="P6" s="94" t="s">
        <v>339</v>
      </c>
      <c r="Q6" s="29" t="s">
        <v>596</v>
      </c>
      <c r="R6" s="29" t="s">
        <v>597</v>
      </c>
      <c r="S6" s="29" t="s">
        <v>107</v>
      </c>
      <c r="T6" s="29" t="s">
        <v>108</v>
      </c>
      <c r="U6" s="29" t="s">
        <v>622</v>
      </c>
    </row>
    <row r="7" spans="1:21" s="220" customFormat="1">
      <c r="A7" s="503" t="s">
        <v>2</v>
      </c>
      <c r="B7" s="217" t="s">
        <v>484</v>
      </c>
      <c r="C7" s="43"/>
      <c r="D7" s="46">
        <v>1476210</v>
      </c>
      <c r="E7" s="46">
        <v>1543371</v>
      </c>
      <c r="F7" s="46">
        <v>1378427</v>
      </c>
      <c r="G7" s="46">
        <v>1230076</v>
      </c>
      <c r="H7" s="46">
        <v>1072303</v>
      </c>
      <c r="I7" s="46">
        <v>1019556</v>
      </c>
      <c r="J7" s="46">
        <v>899109</v>
      </c>
      <c r="K7" s="46">
        <v>1782323</v>
      </c>
      <c r="L7" s="46">
        <v>1806148</v>
      </c>
      <c r="M7" s="46">
        <v>1962636</v>
      </c>
      <c r="N7" s="94"/>
      <c r="O7" s="94"/>
      <c r="P7" s="94"/>
      <c r="Q7" s="29"/>
      <c r="R7" s="29"/>
      <c r="S7" s="29"/>
      <c r="T7" s="29"/>
      <c r="U7" s="29"/>
    </row>
    <row r="8" spans="1:21" s="154" customFormat="1" ht="73.5" customHeight="1">
      <c r="A8" s="504"/>
      <c r="B8" s="319" t="s">
        <v>18</v>
      </c>
      <c r="C8" s="176" t="s">
        <v>52</v>
      </c>
      <c r="D8" s="500">
        <v>1181752</v>
      </c>
      <c r="E8" s="500">
        <v>1311459</v>
      </c>
      <c r="F8" s="500">
        <v>859006</v>
      </c>
      <c r="G8" s="500">
        <v>1126967</v>
      </c>
      <c r="H8" s="500">
        <v>633952</v>
      </c>
      <c r="I8" s="500">
        <v>1353549</v>
      </c>
      <c r="J8" s="500" t="s">
        <v>608</v>
      </c>
      <c r="K8" s="500">
        <v>1048182</v>
      </c>
      <c r="L8" s="500" t="s">
        <v>608</v>
      </c>
      <c r="M8" s="500" t="s">
        <v>608</v>
      </c>
      <c r="N8" s="141" t="s">
        <v>343</v>
      </c>
      <c r="O8" s="176" t="s">
        <v>6</v>
      </c>
      <c r="P8" s="24"/>
      <c r="Q8" s="24" t="s">
        <v>112</v>
      </c>
      <c r="R8" s="24" t="s">
        <v>113</v>
      </c>
      <c r="S8" s="24" t="s">
        <v>623</v>
      </c>
      <c r="T8" s="24" t="s">
        <v>629</v>
      </c>
      <c r="U8" s="176" t="s">
        <v>6</v>
      </c>
    </row>
    <row r="9" spans="1:21" s="154" customFormat="1" ht="57" customHeight="1">
      <c r="A9" s="504"/>
      <c r="B9" s="319"/>
      <c r="C9" s="176" t="s">
        <v>53</v>
      </c>
      <c r="D9" s="501"/>
      <c r="E9" s="501"/>
      <c r="F9" s="501"/>
      <c r="G9" s="501"/>
      <c r="H9" s="501"/>
      <c r="I9" s="501"/>
      <c r="J9" s="501"/>
      <c r="K9" s="501"/>
      <c r="L9" s="501"/>
      <c r="M9" s="501"/>
      <c r="N9" s="141" t="s">
        <v>345</v>
      </c>
      <c r="O9" s="176" t="s">
        <v>6</v>
      </c>
      <c r="P9" s="177"/>
      <c r="Q9" s="24" t="s">
        <v>114</v>
      </c>
      <c r="R9" s="24" t="s">
        <v>115</v>
      </c>
      <c r="S9" s="24" t="s">
        <v>623</v>
      </c>
      <c r="T9" s="24" t="s">
        <v>630</v>
      </c>
      <c r="U9" s="176" t="s">
        <v>6</v>
      </c>
    </row>
    <row r="10" spans="1:21" s="154" customFormat="1" ht="46.5" customHeight="1">
      <c r="A10" s="504"/>
      <c r="B10" s="319"/>
      <c r="C10" s="176" t="s">
        <v>54</v>
      </c>
      <c r="D10" s="501"/>
      <c r="E10" s="501"/>
      <c r="F10" s="501"/>
      <c r="G10" s="501"/>
      <c r="H10" s="501"/>
      <c r="I10" s="501"/>
      <c r="J10" s="501"/>
      <c r="K10" s="501"/>
      <c r="L10" s="501"/>
      <c r="M10" s="501"/>
      <c r="N10" s="141" t="s">
        <v>347</v>
      </c>
      <c r="O10" s="176" t="s">
        <v>6</v>
      </c>
      <c r="P10" s="177"/>
      <c r="Q10" s="24" t="s">
        <v>116</v>
      </c>
      <c r="R10" s="24" t="s">
        <v>117</v>
      </c>
      <c r="S10" s="24" t="s">
        <v>623</v>
      </c>
      <c r="T10" s="24" t="s">
        <v>631</v>
      </c>
      <c r="U10" s="176" t="s">
        <v>6</v>
      </c>
    </row>
    <row r="11" spans="1:21" s="220" customFormat="1" ht="28">
      <c r="A11" s="504"/>
      <c r="B11" s="312" t="s">
        <v>525</v>
      </c>
      <c r="C11" s="177" t="s">
        <v>60</v>
      </c>
      <c r="D11" s="501"/>
      <c r="E11" s="501"/>
      <c r="F11" s="501"/>
      <c r="G11" s="501"/>
      <c r="H11" s="501"/>
      <c r="I11" s="501"/>
      <c r="J11" s="501"/>
      <c r="K11" s="501"/>
      <c r="L11" s="501"/>
      <c r="M11" s="501"/>
      <c r="N11" s="218" t="s">
        <v>59</v>
      </c>
      <c r="O11" s="177" t="s">
        <v>6</v>
      </c>
      <c r="P11" s="30"/>
      <c r="Q11" s="24" t="s">
        <v>120</v>
      </c>
      <c r="R11" s="24" t="s">
        <v>121</v>
      </c>
      <c r="S11" s="24" t="s">
        <v>624</v>
      </c>
      <c r="T11" s="24" t="s">
        <v>624</v>
      </c>
      <c r="U11" s="176" t="s">
        <v>6</v>
      </c>
    </row>
    <row r="12" spans="1:21" s="220" customFormat="1" ht="28">
      <c r="A12" s="505"/>
      <c r="B12" s="314"/>
      <c r="C12" s="177" t="s">
        <v>70</v>
      </c>
      <c r="D12" s="502"/>
      <c r="E12" s="502"/>
      <c r="F12" s="502"/>
      <c r="G12" s="502"/>
      <c r="H12" s="502"/>
      <c r="I12" s="502"/>
      <c r="J12" s="502"/>
      <c r="K12" s="502"/>
      <c r="L12" s="502"/>
      <c r="M12" s="502"/>
      <c r="N12" s="218" t="s">
        <v>71</v>
      </c>
      <c r="O12" s="177" t="s">
        <v>6</v>
      </c>
      <c r="P12" s="30"/>
      <c r="Q12" s="24" t="s">
        <v>123</v>
      </c>
      <c r="R12" s="24" t="s">
        <v>123</v>
      </c>
      <c r="S12" s="24" t="s">
        <v>625</v>
      </c>
      <c r="T12" s="24" t="s">
        <v>625</v>
      </c>
      <c r="U12" s="176" t="s">
        <v>6</v>
      </c>
    </row>
    <row r="13" spans="1:21" s="220" customFormat="1" ht="15" customHeight="1">
      <c r="A13" s="503" t="s">
        <v>3</v>
      </c>
      <c r="B13" s="217" t="s">
        <v>484</v>
      </c>
      <c r="C13" s="177"/>
      <c r="D13" s="46">
        <v>30251</v>
      </c>
      <c r="E13" s="46">
        <v>77304</v>
      </c>
      <c r="F13" s="46">
        <v>53856</v>
      </c>
      <c r="G13" s="46">
        <v>45973</v>
      </c>
      <c r="H13" s="46">
        <v>48308</v>
      </c>
      <c r="I13" s="46">
        <v>121736</v>
      </c>
      <c r="J13" s="46">
        <v>56277</v>
      </c>
      <c r="K13" s="46">
        <v>112137</v>
      </c>
      <c r="L13" s="46">
        <v>123448</v>
      </c>
      <c r="M13" s="46">
        <v>121134</v>
      </c>
      <c r="N13" s="218"/>
      <c r="O13" s="177"/>
      <c r="P13" s="30"/>
      <c r="Q13" s="24"/>
      <c r="R13" s="24"/>
      <c r="S13" s="24"/>
      <c r="T13" s="24"/>
      <c r="U13" s="176" t="s">
        <v>6</v>
      </c>
    </row>
    <row r="14" spans="1:21" s="154" customFormat="1" ht="45" customHeight="1">
      <c r="A14" s="504"/>
      <c r="B14" s="73" t="s">
        <v>18</v>
      </c>
      <c r="C14" s="177" t="s">
        <v>55</v>
      </c>
      <c r="D14" s="500">
        <v>30386</v>
      </c>
      <c r="E14" s="500">
        <v>32635</v>
      </c>
      <c r="F14" s="500">
        <v>33565</v>
      </c>
      <c r="G14" s="500">
        <v>33433</v>
      </c>
      <c r="H14" s="500">
        <v>41647</v>
      </c>
      <c r="I14" s="500">
        <v>37679</v>
      </c>
      <c r="J14" s="500" t="s">
        <v>608</v>
      </c>
      <c r="K14" s="500">
        <v>67541</v>
      </c>
      <c r="L14" s="500" t="s">
        <v>608</v>
      </c>
      <c r="M14" s="500" t="s">
        <v>608</v>
      </c>
      <c r="N14" s="141" t="s">
        <v>56</v>
      </c>
      <c r="O14" s="177" t="s">
        <v>6</v>
      </c>
      <c r="P14" s="176"/>
      <c r="Q14" s="24" t="s">
        <v>524</v>
      </c>
      <c r="R14" s="24" t="s">
        <v>524</v>
      </c>
      <c r="S14" s="24" t="s">
        <v>626</v>
      </c>
      <c r="T14" s="24" t="s">
        <v>632</v>
      </c>
      <c r="U14" s="176" t="s">
        <v>6</v>
      </c>
    </row>
    <row r="15" spans="1:21" s="220" customFormat="1" ht="28">
      <c r="A15" s="504"/>
      <c r="B15" s="312" t="s">
        <v>525</v>
      </c>
      <c r="C15" s="177" t="s">
        <v>60</v>
      </c>
      <c r="D15" s="501"/>
      <c r="E15" s="501">
        <f>'[2]2010_Seite-6'!$E$47</f>
        <v>32635</v>
      </c>
      <c r="F15" s="501">
        <f>'[2]2011_Seite-6'!$E$47</f>
        <v>33565</v>
      </c>
      <c r="G15" s="501">
        <f>'[2]2012_Seite-6'!$E$47</f>
        <v>33433</v>
      </c>
      <c r="H15" s="501">
        <f>'[2]2013_Seite-6'!$E$47</f>
        <v>41647</v>
      </c>
      <c r="I15" s="501">
        <f>'[2]2014_Seite-6'!$E$47</f>
        <v>37679</v>
      </c>
      <c r="J15" s="501" t="str">
        <f>'[2]2015_Seite-6'!$E$46</f>
        <v>·</v>
      </c>
      <c r="K15" s="501">
        <f>'[2]2016_Seite-6'!$E$46</f>
        <v>67541</v>
      </c>
      <c r="L15" s="501" t="str">
        <f>'[2]2017_Seite-6'!$E$46</f>
        <v>▪</v>
      </c>
      <c r="M15" s="501" t="str">
        <f>'[2]2018_Seite-6'!$E$46</f>
        <v>▪</v>
      </c>
      <c r="N15" s="218" t="s">
        <v>59</v>
      </c>
      <c r="O15" s="177" t="s">
        <v>6</v>
      </c>
      <c r="P15" s="30"/>
      <c r="Q15" s="24" t="s">
        <v>120</v>
      </c>
      <c r="R15" s="24" t="s">
        <v>121</v>
      </c>
      <c r="S15" s="24" t="s">
        <v>624</v>
      </c>
      <c r="T15" s="24" t="s">
        <v>624</v>
      </c>
      <c r="U15" s="176" t="s">
        <v>6</v>
      </c>
    </row>
    <row r="16" spans="1:21" s="220" customFormat="1" ht="28">
      <c r="A16" s="505"/>
      <c r="B16" s="314"/>
      <c r="C16" s="177" t="s">
        <v>70</v>
      </c>
      <c r="D16" s="502"/>
      <c r="E16" s="502">
        <f>'[2]2010_Seite-6'!$E$47</f>
        <v>32635</v>
      </c>
      <c r="F16" s="502">
        <f>'[2]2011_Seite-6'!$E$47</f>
        <v>33565</v>
      </c>
      <c r="G16" s="502">
        <f>'[2]2012_Seite-6'!$E$47</f>
        <v>33433</v>
      </c>
      <c r="H16" s="502">
        <f>'[2]2013_Seite-6'!$E$47</f>
        <v>41647</v>
      </c>
      <c r="I16" s="502">
        <f>'[2]2014_Seite-6'!$E$47</f>
        <v>37679</v>
      </c>
      <c r="J16" s="502" t="str">
        <f>'[2]2015_Seite-6'!$E$46</f>
        <v>·</v>
      </c>
      <c r="K16" s="502">
        <f>'[2]2016_Seite-6'!$E$46</f>
        <v>67541</v>
      </c>
      <c r="L16" s="502" t="str">
        <f>'[2]2017_Seite-6'!$E$46</f>
        <v>▪</v>
      </c>
      <c r="M16" s="502" t="str">
        <f>'[2]2018_Seite-6'!$E$46</f>
        <v>▪</v>
      </c>
      <c r="N16" s="218" t="s">
        <v>71</v>
      </c>
      <c r="O16" s="177" t="s">
        <v>6</v>
      </c>
      <c r="P16" s="30"/>
      <c r="Q16" s="24" t="s">
        <v>123</v>
      </c>
      <c r="R16" s="24" t="s">
        <v>123</v>
      </c>
      <c r="S16" s="24" t="s">
        <v>625</v>
      </c>
      <c r="T16" s="24" t="s">
        <v>625</v>
      </c>
      <c r="U16" s="176" t="s">
        <v>6</v>
      </c>
    </row>
    <row r="17" spans="1:22" s="220" customFormat="1" ht="42">
      <c r="A17" s="225" t="s">
        <v>267</v>
      </c>
      <c r="B17" s="216" t="s">
        <v>526</v>
      </c>
      <c r="C17" s="177"/>
      <c r="D17" s="219">
        <f>'[2]2009_Seite-6'!$E$44</f>
        <v>1212138</v>
      </c>
      <c r="E17" s="219">
        <f>'[2]2010_Seite-6'!$E$44</f>
        <v>1344094</v>
      </c>
      <c r="F17" s="219">
        <f>'[2]2011_Seite-6'!$E$44</f>
        <v>892571</v>
      </c>
      <c r="G17" s="219">
        <f>'[2]2012_Seite-6'!$E$44</f>
        <v>1160400</v>
      </c>
      <c r="H17" s="219">
        <f>'[2]2013_Seite-6'!$E$44</f>
        <v>675599</v>
      </c>
      <c r="I17" s="219">
        <f>'[2]2014_Seite-6'!$E$44</f>
        <v>1391228</v>
      </c>
      <c r="J17" s="219">
        <f>'[2]2015_Seite-6'!$E$43</f>
        <v>509365</v>
      </c>
      <c r="K17" s="219">
        <f>'[2]2016_Seite-6'!$E$43</f>
        <v>1115723</v>
      </c>
      <c r="L17" s="219">
        <f>'[2]2017_Seite-6'!$E$43</f>
        <v>1168480</v>
      </c>
      <c r="M17" s="219">
        <f>'[2]2018_Seite-6'!$E$43</f>
        <v>1400090</v>
      </c>
      <c r="N17" s="218"/>
      <c r="O17" s="177"/>
      <c r="P17" s="30"/>
      <c r="Q17" s="24"/>
      <c r="R17" s="24"/>
      <c r="S17" s="24"/>
      <c r="T17" s="24"/>
      <c r="U17" s="24"/>
    </row>
    <row r="18" spans="1:22" s="154" customFormat="1" ht="28">
      <c r="A18" s="136" t="s">
        <v>2</v>
      </c>
      <c r="B18" s="372" t="s">
        <v>19</v>
      </c>
      <c r="C18" s="141" t="s">
        <v>64</v>
      </c>
      <c r="D18" s="136"/>
      <c r="E18" s="177"/>
      <c r="F18" s="177"/>
      <c r="G18" s="177"/>
      <c r="H18" s="177"/>
      <c r="I18" s="177"/>
      <c r="J18" s="177"/>
      <c r="K18" s="177"/>
      <c r="L18" s="177"/>
      <c r="M18" s="177"/>
      <c r="N18" s="141" t="s">
        <v>65</v>
      </c>
      <c r="O18" s="176" t="s">
        <v>46</v>
      </c>
      <c r="P18" s="177"/>
      <c r="Q18" s="24" t="s">
        <v>181</v>
      </c>
      <c r="R18" s="24" t="s">
        <v>182</v>
      </c>
      <c r="S18" s="24" t="s">
        <v>627</v>
      </c>
      <c r="T18" s="24" t="s">
        <v>633</v>
      </c>
      <c r="U18" s="24" t="s">
        <v>8</v>
      </c>
    </row>
    <row r="19" spans="1:22" s="154" customFormat="1" ht="28">
      <c r="A19" s="136" t="s">
        <v>3</v>
      </c>
      <c r="B19" s="372"/>
      <c r="C19" s="141" t="s">
        <v>66</v>
      </c>
      <c r="D19" s="136"/>
      <c r="E19" s="177"/>
      <c r="F19" s="177"/>
      <c r="G19" s="177"/>
      <c r="H19" s="177"/>
      <c r="I19" s="177"/>
      <c r="J19" s="177"/>
      <c r="K19" s="177"/>
      <c r="L19" s="177"/>
      <c r="M19" s="177"/>
      <c r="N19" s="141" t="s">
        <v>67</v>
      </c>
      <c r="O19" s="176" t="s">
        <v>46</v>
      </c>
      <c r="P19" s="177"/>
      <c r="Q19" s="24" t="s">
        <v>184</v>
      </c>
      <c r="R19" s="24" t="s">
        <v>185</v>
      </c>
      <c r="S19" s="24" t="s">
        <v>628</v>
      </c>
      <c r="T19" s="24" t="s">
        <v>634</v>
      </c>
      <c r="U19" s="24" t="s">
        <v>8</v>
      </c>
    </row>
    <row r="20" spans="1:22" s="220" customFormat="1" ht="14.15" customHeight="1">
      <c r="A20" s="11"/>
      <c r="B20" s="14"/>
      <c r="C20" s="207"/>
      <c r="D20" s="11"/>
      <c r="E20" s="224"/>
      <c r="F20" s="224"/>
      <c r="G20" s="224"/>
      <c r="H20" s="224"/>
      <c r="I20" s="224"/>
      <c r="J20" s="224"/>
      <c r="K20" s="224"/>
      <c r="L20" s="224"/>
      <c r="M20" s="224"/>
      <c r="N20" s="207"/>
      <c r="O20" s="28"/>
      <c r="P20" s="224"/>
      <c r="Q20" s="26"/>
      <c r="R20" s="26"/>
      <c r="S20" s="178"/>
      <c r="T20" s="178"/>
      <c r="U20" s="178"/>
    </row>
    <row r="21" spans="1:22" s="220" customFormat="1" ht="14.15" customHeight="1">
      <c r="A21" s="11"/>
      <c r="B21" s="14"/>
      <c r="C21" s="207"/>
      <c r="D21" s="11"/>
      <c r="E21" s="224"/>
      <c r="F21" s="224"/>
      <c r="G21" s="224"/>
      <c r="H21" s="224"/>
      <c r="I21" s="224"/>
      <c r="J21" s="224"/>
      <c r="K21" s="224"/>
      <c r="L21" s="224"/>
      <c r="M21" s="224"/>
      <c r="N21" s="207"/>
      <c r="O21" s="28"/>
      <c r="P21" s="224"/>
      <c r="Q21" s="26"/>
      <c r="R21" s="26"/>
      <c r="S21" s="178"/>
      <c r="T21" s="178"/>
      <c r="U21" s="178"/>
    </row>
    <row r="22" spans="1:22" s="154" customFormat="1">
      <c r="A22" s="3"/>
      <c r="B22" s="11"/>
      <c r="C22" s="26"/>
      <c r="D22" s="26"/>
      <c r="E22" s="26"/>
      <c r="F22" s="26"/>
      <c r="G22" s="26"/>
      <c r="H22" s="26"/>
      <c r="I22" s="26"/>
      <c r="J22" s="26"/>
      <c r="K22" s="26"/>
      <c r="L22" s="26"/>
      <c r="M22" s="26"/>
      <c r="N22" s="96"/>
      <c r="O22" s="96"/>
      <c r="P22" s="20"/>
      <c r="Q22" s="152"/>
      <c r="S22" s="261"/>
      <c r="T22" s="261"/>
      <c r="U22" s="261"/>
      <c r="V22" s="20"/>
    </row>
    <row r="23" spans="1:22" s="154" customFormat="1">
      <c r="A23" s="326" t="s">
        <v>15</v>
      </c>
      <c r="B23" s="326"/>
      <c r="C23" s="326"/>
      <c r="D23" s="350"/>
      <c r="E23" s="350"/>
      <c r="F23" s="350"/>
      <c r="G23" s="350"/>
      <c r="H23" s="350"/>
      <c r="I23" s="350"/>
      <c r="J23" s="350"/>
      <c r="K23" s="350"/>
      <c r="L23" s="350"/>
      <c r="M23" s="462"/>
      <c r="N23" s="92"/>
      <c r="O23" s="92"/>
      <c r="P23" s="74"/>
      <c r="S23" s="261"/>
      <c r="T23" s="261"/>
      <c r="U23" s="261"/>
    </row>
    <row r="24" spans="1:22" s="154" customFormat="1" ht="14.15" customHeight="1">
      <c r="A24" s="450"/>
      <c r="B24" s="450"/>
      <c r="C24" s="450"/>
      <c r="D24" s="465"/>
      <c r="E24" s="466"/>
      <c r="F24" s="466"/>
      <c r="G24" s="466"/>
      <c r="H24" s="466"/>
      <c r="I24" s="466"/>
      <c r="J24" s="466"/>
      <c r="K24" s="466"/>
      <c r="L24" s="466"/>
      <c r="M24" s="467"/>
      <c r="N24" s="93"/>
      <c r="O24" s="93"/>
      <c r="P24" s="12"/>
      <c r="S24" s="261"/>
      <c r="T24" s="261"/>
      <c r="U24" s="261"/>
    </row>
    <row r="25" spans="1:22" s="154" customFormat="1">
      <c r="A25" s="302" t="s">
        <v>119</v>
      </c>
      <c r="B25" s="302"/>
      <c r="C25" s="302"/>
      <c r="D25" s="468"/>
      <c r="E25" s="469"/>
      <c r="F25" s="469"/>
      <c r="G25" s="469"/>
      <c r="H25" s="469"/>
      <c r="I25" s="469"/>
      <c r="J25" s="469"/>
      <c r="K25" s="469"/>
      <c r="L25" s="469"/>
      <c r="M25" s="470"/>
      <c r="N25" s="93"/>
      <c r="O25" s="93"/>
      <c r="P25" s="12"/>
      <c r="S25" s="261"/>
      <c r="T25" s="261"/>
      <c r="U25" s="261"/>
    </row>
    <row r="26" spans="1:22" s="154" customFormat="1" ht="29.5" customHeight="1">
      <c r="A26" s="38" t="s">
        <v>586</v>
      </c>
      <c r="B26" s="43" t="s">
        <v>17</v>
      </c>
      <c r="C26" s="39" t="s">
        <v>50</v>
      </c>
      <c r="D26" s="39">
        <v>2009</v>
      </c>
      <c r="E26" s="39">
        <v>2010</v>
      </c>
      <c r="F26" s="39">
        <v>2011</v>
      </c>
      <c r="G26" s="39">
        <v>2012</v>
      </c>
      <c r="H26" s="39">
        <v>2013</v>
      </c>
      <c r="I26" s="39">
        <v>2014</v>
      </c>
      <c r="J26" s="39">
        <v>2015</v>
      </c>
      <c r="K26" s="39">
        <v>2016</v>
      </c>
      <c r="L26" s="39">
        <v>2017</v>
      </c>
      <c r="M26" s="39">
        <v>2018</v>
      </c>
      <c r="N26" s="94" t="s">
        <v>110</v>
      </c>
      <c r="O26" s="94" t="s">
        <v>51</v>
      </c>
      <c r="P26" s="94" t="s">
        <v>339</v>
      </c>
      <c r="Q26" s="29" t="s">
        <v>596</v>
      </c>
      <c r="R26" s="29" t="s">
        <v>597</v>
      </c>
      <c r="S26" s="29" t="s">
        <v>107</v>
      </c>
      <c r="T26" s="29" t="s">
        <v>108</v>
      </c>
      <c r="U26" s="29" t="s">
        <v>622</v>
      </c>
    </row>
    <row r="27" spans="1:22" s="154" customFormat="1" ht="18.75" customHeight="1">
      <c r="A27" s="353" t="s">
        <v>267</v>
      </c>
      <c r="B27" s="295" t="s">
        <v>119</v>
      </c>
      <c r="C27" s="177" t="s">
        <v>60</v>
      </c>
      <c r="D27" s="177"/>
      <c r="E27" s="177"/>
      <c r="F27" s="177"/>
      <c r="G27" s="177"/>
      <c r="H27" s="177"/>
      <c r="I27" s="177"/>
      <c r="J27" s="177"/>
      <c r="K27" s="177"/>
      <c r="L27" s="177"/>
      <c r="M27" s="177"/>
      <c r="N27" s="141" t="s">
        <v>59</v>
      </c>
      <c r="O27" s="177" t="s">
        <v>6</v>
      </c>
      <c r="P27" s="30"/>
      <c r="Q27" s="24" t="s">
        <v>120</v>
      </c>
      <c r="R27" s="24" t="s">
        <v>121</v>
      </c>
      <c r="S27" s="24" t="s">
        <v>624</v>
      </c>
      <c r="T27" s="24" t="s">
        <v>624</v>
      </c>
      <c r="U27" s="176" t="s">
        <v>6</v>
      </c>
    </row>
    <row r="28" spans="1:22" s="154" customFormat="1" ht="28">
      <c r="A28" s="353"/>
      <c r="B28" s="295"/>
      <c r="C28" s="177" t="s">
        <v>70</v>
      </c>
      <c r="D28" s="177"/>
      <c r="E28" s="177"/>
      <c r="F28" s="177"/>
      <c r="G28" s="177"/>
      <c r="H28" s="177"/>
      <c r="I28" s="177"/>
      <c r="J28" s="177"/>
      <c r="K28" s="177"/>
      <c r="L28" s="177"/>
      <c r="M28" s="177"/>
      <c r="N28" s="141" t="s">
        <v>71</v>
      </c>
      <c r="O28" s="177" t="s">
        <v>6</v>
      </c>
      <c r="P28" s="30"/>
      <c r="Q28" s="24" t="s">
        <v>123</v>
      </c>
      <c r="R28" s="24" t="s">
        <v>123</v>
      </c>
      <c r="S28" s="24" t="s">
        <v>625</v>
      </c>
      <c r="T28" s="24" t="s">
        <v>625</v>
      </c>
      <c r="U28" s="176" t="s">
        <v>6</v>
      </c>
    </row>
    <row r="29" spans="1:22" s="154" customFormat="1" ht="70">
      <c r="A29" s="353"/>
      <c r="B29" s="295"/>
      <c r="C29" s="177" t="s">
        <v>69</v>
      </c>
      <c r="D29" s="177"/>
      <c r="E29" s="177"/>
      <c r="F29" s="177"/>
      <c r="G29" s="177"/>
      <c r="H29" s="177"/>
      <c r="I29" s="177"/>
      <c r="J29" s="177"/>
      <c r="K29" s="177"/>
      <c r="L29" s="177"/>
      <c r="M29" s="177"/>
      <c r="N29" s="141" t="s">
        <v>68</v>
      </c>
      <c r="O29" s="177" t="s">
        <v>6</v>
      </c>
      <c r="P29" s="30"/>
      <c r="Q29" s="24" t="s">
        <v>125</v>
      </c>
      <c r="R29" s="30" t="s">
        <v>125</v>
      </c>
      <c r="S29" s="30" t="s">
        <v>635</v>
      </c>
      <c r="T29" s="30" t="s">
        <v>636</v>
      </c>
      <c r="U29" s="176" t="s">
        <v>6</v>
      </c>
    </row>
    <row r="30" spans="1:22" s="154" customFormat="1" ht="30.75" customHeight="1">
      <c r="A30" s="353"/>
      <c r="B30" s="295"/>
      <c r="C30" s="177" t="s">
        <v>73</v>
      </c>
      <c r="D30" s="177"/>
      <c r="E30" s="177"/>
      <c r="F30" s="177"/>
      <c r="G30" s="177"/>
      <c r="H30" s="177"/>
      <c r="I30" s="177"/>
      <c r="J30" s="177"/>
      <c r="K30" s="177"/>
      <c r="L30" s="177"/>
      <c r="M30" s="177"/>
      <c r="N30" s="141" t="s">
        <v>72</v>
      </c>
      <c r="O30" s="177" t="s">
        <v>6</v>
      </c>
      <c r="P30" s="200"/>
      <c r="Q30" s="30" t="s">
        <v>126</v>
      </c>
      <c r="R30" s="30" t="s">
        <v>126</v>
      </c>
      <c r="S30" s="30" t="s">
        <v>637</v>
      </c>
      <c r="T30" s="30" t="s">
        <v>637</v>
      </c>
      <c r="U30" s="176" t="s">
        <v>6</v>
      </c>
    </row>
    <row r="31" spans="1:22" s="154" customFormat="1">
      <c r="A31" s="15"/>
      <c r="B31" s="15"/>
      <c r="C31" s="31"/>
      <c r="D31" s="31"/>
      <c r="E31" s="31"/>
      <c r="F31" s="31"/>
      <c r="G31" s="31"/>
      <c r="H31" s="31"/>
      <c r="I31" s="31"/>
      <c r="J31" s="31"/>
      <c r="K31" s="31"/>
      <c r="L31" s="31"/>
      <c r="M31" s="31"/>
      <c r="N31" s="92"/>
      <c r="O31" s="92"/>
      <c r="P31" s="31"/>
      <c r="Q31" s="18"/>
      <c r="R31" s="23"/>
      <c r="S31" s="181"/>
      <c r="T31" s="23"/>
      <c r="U31" s="179"/>
      <c r="V31" s="20"/>
    </row>
    <row r="32" spans="1:22" s="20" customFormat="1">
      <c r="A32" s="326" t="s">
        <v>15</v>
      </c>
      <c r="B32" s="326"/>
      <c r="C32" s="364"/>
      <c r="D32" s="364"/>
      <c r="E32" s="364"/>
      <c r="F32" s="364"/>
      <c r="G32" s="364"/>
      <c r="H32" s="364"/>
      <c r="I32" s="364"/>
      <c r="J32" s="364"/>
      <c r="K32" s="364"/>
      <c r="L32" s="364"/>
      <c r="M32" s="364"/>
      <c r="N32" s="93"/>
      <c r="O32" s="93"/>
      <c r="P32" s="74"/>
      <c r="S32" s="18"/>
      <c r="T32" s="18"/>
      <c r="U32" s="18"/>
    </row>
    <row r="33" spans="1:21" s="154" customFormat="1" ht="14.15" customHeight="1">
      <c r="A33" s="345" t="s">
        <v>299</v>
      </c>
      <c r="B33" s="346"/>
      <c r="C33" s="351"/>
      <c r="D33" s="465"/>
      <c r="E33" s="466"/>
      <c r="F33" s="466"/>
      <c r="G33" s="466"/>
      <c r="H33" s="466"/>
      <c r="I33" s="466"/>
      <c r="J33" s="466"/>
      <c r="K33" s="466"/>
      <c r="L33" s="466"/>
      <c r="M33" s="467"/>
      <c r="N33" s="93"/>
      <c r="O33" s="93"/>
      <c r="P33" s="12"/>
      <c r="S33" s="261"/>
      <c r="T33" s="261"/>
      <c r="U33" s="261"/>
    </row>
    <row r="34" spans="1:21" s="154" customFormat="1">
      <c r="A34" s="302" t="s">
        <v>44</v>
      </c>
      <c r="B34" s="302"/>
      <c r="C34" s="302"/>
      <c r="D34" s="468"/>
      <c r="E34" s="469"/>
      <c r="F34" s="469"/>
      <c r="G34" s="469"/>
      <c r="H34" s="469"/>
      <c r="I34" s="469"/>
      <c r="J34" s="469"/>
      <c r="K34" s="469"/>
      <c r="L34" s="469"/>
      <c r="M34" s="470"/>
      <c r="N34" s="92"/>
      <c r="O34" s="92"/>
      <c r="P34" s="12"/>
      <c r="S34" s="261"/>
      <c r="T34" s="261"/>
      <c r="U34" s="261"/>
    </row>
    <row r="35" spans="1:21" s="154" customFormat="1" ht="28">
      <c r="A35" s="38" t="s">
        <v>586</v>
      </c>
      <c r="B35" s="43" t="s">
        <v>17</v>
      </c>
      <c r="C35" s="39" t="s">
        <v>50</v>
      </c>
      <c r="D35" s="39">
        <v>2009</v>
      </c>
      <c r="E35" s="39">
        <v>2010</v>
      </c>
      <c r="F35" s="39">
        <v>2011</v>
      </c>
      <c r="G35" s="39">
        <v>2012</v>
      </c>
      <c r="H35" s="39">
        <v>2013</v>
      </c>
      <c r="I35" s="39">
        <v>2014</v>
      </c>
      <c r="J35" s="39">
        <v>2015</v>
      </c>
      <c r="K35" s="39">
        <v>2016</v>
      </c>
      <c r="L35" s="39">
        <v>2017</v>
      </c>
      <c r="M35" s="39">
        <v>2018</v>
      </c>
      <c r="N35" s="94" t="s">
        <v>110</v>
      </c>
      <c r="O35" s="94" t="s">
        <v>51</v>
      </c>
      <c r="P35" s="94" t="s">
        <v>339</v>
      </c>
      <c r="Q35" s="263" t="s">
        <v>604</v>
      </c>
      <c r="R35" s="263" t="s">
        <v>605</v>
      </c>
      <c r="S35" s="29" t="s">
        <v>107</v>
      </c>
      <c r="T35" s="29" t="s">
        <v>108</v>
      </c>
      <c r="U35" s="29" t="s">
        <v>622</v>
      </c>
    </row>
    <row r="36" spans="1:21" s="20" customFormat="1" ht="84" customHeight="1">
      <c r="A36" s="288" t="s">
        <v>2</v>
      </c>
      <c r="B36" s="353" t="s">
        <v>20</v>
      </c>
      <c r="C36" s="177" t="s">
        <v>52</v>
      </c>
      <c r="D36" s="177"/>
      <c r="E36" s="177"/>
      <c r="F36" s="177"/>
      <c r="G36" s="177"/>
      <c r="H36" s="177"/>
      <c r="I36" s="177"/>
      <c r="J36" s="177"/>
      <c r="K36" s="177"/>
      <c r="L36" s="177"/>
      <c r="M36" s="177"/>
      <c r="N36" s="141" t="s">
        <v>343</v>
      </c>
      <c r="O36" s="177" t="s">
        <v>6</v>
      </c>
      <c r="P36" s="24" t="s">
        <v>603</v>
      </c>
      <c r="Q36" s="24" t="s">
        <v>128</v>
      </c>
      <c r="R36" s="24" t="s">
        <v>129</v>
      </c>
      <c r="S36" s="24" t="s">
        <v>638</v>
      </c>
      <c r="T36" s="24" t="s">
        <v>639</v>
      </c>
      <c r="U36" s="177" t="s">
        <v>6</v>
      </c>
    </row>
    <row r="37" spans="1:21" s="20" customFormat="1" ht="70" customHeight="1">
      <c r="A37" s="288"/>
      <c r="B37" s="353"/>
      <c r="C37" s="177" t="s">
        <v>53</v>
      </c>
      <c r="D37" s="177"/>
      <c r="E37" s="177"/>
      <c r="F37" s="177"/>
      <c r="G37" s="177"/>
      <c r="H37" s="177"/>
      <c r="I37" s="177"/>
      <c r="J37" s="177"/>
      <c r="K37" s="177"/>
      <c r="L37" s="177"/>
      <c r="M37" s="177"/>
      <c r="N37" s="141" t="s">
        <v>345</v>
      </c>
      <c r="O37" s="177" t="s">
        <v>6</v>
      </c>
      <c r="P37" s="24" t="s">
        <v>603</v>
      </c>
      <c r="Q37" s="24" t="s">
        <v>128</v>
      </c>
      <c r="R37" s="24" t="s">
        <v>130</v>
      </c>
      <c r="S37" s="24" t="s">
        <v>638</v>
      </c>
      <c r="T37" s="24" t="s">
        <v>640</v>
      </c>
      <c r="U37" s="177" t="s">
        <v>6</v>
      </c>
    </row>
    <row r="38" spans="1:21" s="20" customFormat="1" ht="112" customHeight="1">
      <c r="A38" s="288"/>
      <c r="B38" s="353"/>
      <c r="C38" s="177" t="s">
        <v>54</v>
      </c>
      <c r="D38" s="177"/>
      <c r="E38" s="177"/>
      <c r="F38" s="177"/>
      <c r="G38" s="177"/>
      <c r="H38" s="177"/>
      <c r="I38" s="177"/>
      <c r="J38" s="177"/>
      <c r="K38" s="177"/>
      <c r="L38" s="177"/>
      <c r="M38" s="177"/>
      <c r="N38" s="141" t="s">
        <v>347</v>
      </c>
      <c r="O38" s="177" t="s">
        <v>6</v>
      </c>
      <c r="P38" s="24" t="s">
        <v>603</v>
      </c>
      <c r="Q38" s="24" t="s">
        <v>128</v>
      </c>
      <c r="R38" s="24" t="s">
        <v>131</v>
      </c>
      <c r="S38" s="24" t="s">
        <v>638</v>
      </c>
      <c r="T38" s="24" t="s">
        <v>645</v>
      </c>
      <c r="U38" s="177" t="s">
        <v>6</v>
      </c>
    </row>
    <row r="39" spans="1:21" s="20" customFormat="1" ht="112" customHeight="1">
      <c r="A39" s="288"/>
      <c r="B39" s="353"/>
      <c r="C39" s="182"/>
      <c r="D39" s="177"/>
      <c r="E39" s="182"/>
      <c r="F39" s="182"/>
      <c r="G39" s="182"/>
      <c r="H39" s="182"/>
      <c r="I39" s="182"/>
      <c r="J39" s="182"/>
      <c r="K39" s="182"/>
      <c r="L39" s="182"/>
      <c r="M39" s="182"/>
      <c r="N39" s="144" t="s">
        <v>133</v>
      </c>
      <c r="O39" s="182"/>
      <c r="P39" s="19"/>
      <c r="Q39" s="24" t="s">
        <v>132</v>
      </c>
      <c r="R39" s="24" t="s">
        <v>132</v>
      </c>
      <c r="S39" s="24"/>
      <c r="T39" s="24"/>
      <c r="U39" s="24"/>
    </row>
    <row r="40" spans="1:21" s="20" customFormat="1" ht="112" customHeight="1">
      <c r="A40" s="288"/>
      <c r="B40" s="353"/>
      <c r="C40" s="177" t="s">
        <v>61</v>
      </c>
      <c r="D40" s="177"/>
      <c r="E40" s="177"/>
      <c r="F40" s="177"/>
      <c r="G40" s="177"/>
      <c r="H40" s="177"/>
      <c r="I40" s="177"/>
      <c r="J40" s="177"/>
      <c r="K40" s="177"/>
      <c r="L40" s="177"/>
      <c r="M40" s="177"/>
      <c r="N40" s="141" t="s">
        <v>62</v>
      </c>
      <c r="O40" s="177" t="s">
        <v>46</v>
      </c>
      <c r="P40" s="19"/>
      <c r="Q40" s="24" t="s">
        <v>134</v>
      </c>
      <c r="R40" s="24" t="s">
        <v>134</v>
      </c>
      <c r="S40" s="24"/>
      <c r="T40" s="24"/>
      <c r="U40" s="24"/>
    </row>
    <row r="41" spans="1:21" s="20" customFormat="1" ht="112" customHeight="1">
      <c r="A41" s="288" t="s">
        <v>3</v>
      </c>
      <c r="B41" s="353" t="s">
        <v>20</v>
      </c>
      <c r="C41" s="177" t="s">
        <v>55</v>
      </c>
      <c r="D41" s="177"/>
      <c r="E41" s="177"/>
      <c r="F41" s="177"/>
      <c r="G41" s="177"/>
      <c r="H41" s="177"/>
      <c r="I41" s="177"/>
      <c r="J41" s="177"/>
      <c r="K41" s="177"/>
      <c r="L41" s="177"/>
      <c r="M41" s="177"/>
      <c r="N41" s="141" t="s">
        <v>349</v>
      </c>
      <c r="O41" s="177" t="s">
        <v>6</v>
      </c>
      <c r="P41" s="19"/>
      <c r="Q41" s="24" t="s">
        <v>135</v>
      </c>
      <c r="R41" s="24" t="s">
        <v>136</v>
      </c>
      <c r="S41" s="24"/>
      <c r="T41" s="24"/>
      <c r="U41" s="24"/>
    </row>
    <row r="42" spans="1:21" s="20" customFormat="1" ht="28" customHeight="1">
      <c r="A42" s="288"/>
      <c r="B42" s="353"/>
      <c r="C42" s="177"/>
      <c r="D42" s="177"/>
      <c r="E42" s="177"/>
      <c r="F42" s="177"/>
      <c r="G42" s="177"/>
      <c r="H42" s="177"/>
      <c r="I42" s="177"/>
      <c r="J42" s="177"/>
      <c r="K42" s="177"/>
      <c r="L42" s="177"/>
      <c r="M42" s="177"/>
      <c r="N42" s="141"/>
      <c r="O42" s="177"/>
      <c r="P42" s="24" t="s">
        <v>602</v>
      </c>
      <c r="Q42" s="24" t="s">
        <v>137</v>
      </c>
      <c r="R42" s="24" t="s">
        <v>138</v>
      </c>
      <c r="S42" s="24" t="s">
        <v>642</v>
      </c>
      <c r="T42" s="24" t="s">
        <v>641</v>
      </c>
      <c r="U42" s="24" t="s">
        <v>92</v>
      </c>
    </row>
    <row r="43" spans="1:21" s="20" customFormat="1" ht="84">
      <c r="A43" s="288"/>
      <c r="B43" s="353"/>
      <c r="C43" s="177"/>
      <c r="D43" s="177"/>
      <c r="E43" s="177"/>
      <c r="F43" s="177"/>
      <c r="G43" s="177"/>
      <c r="H43" s="177"/>
      <c r="I43" s="177"/>
      <c r="J43" s="177"/>
      <c r="K43" s="177"/>
      <c r="L43" s="177"/>
      <c r="M43" s="177"/>
      <c r="N43" s="141"/>
      <c r="O43" s="177"/>
      <c r="P43" s="24" t="s">
        <v>602</v>
      </c>
      <c r="Q43" s="24" t="s">
        <v>137</v>
      </c>
      <c r="R43" s="24" t="s">
        <v>139</v>
      </c>
      <c r="S43" s="24" t="s">
        <v>643</v>
      </c>
      <c r="T43" s="24" t="s">
        <v>641</v>
      </c>
      <c r="U43" s="177" t="s">
        <v>6</v>
      </c>
    </row>
    <row r="44" spans="1:21" s="154" customFormat="1" ht="45" customHeight="1">
      <c r="A44" s="288"/>
      <c r="B44" s="353"/>
      <c r="C44" s="177" t="s">
        <v>57</v>
      </c>
      <c r="D44" s="177"/>
      <c r="E44" s="177"/>
      <c r="F44" s="177"/>
      <c r="G44" s="177"/>
      <c r="H44" s="177"/>
      <c r="I44" s="177"/>
      <c r="J44" s="177"/>
      <c r="K44" s="177"/>
      <c r="L44" s="177"/>
      <c r="M44" s="177"/>
      <c r="N44" s="141" t="s">
        <v>58</v>
      </c>
      <c r="O44" s="177" t="s">
        <v>9</v>
      </c>
      <c r="P44" s="19"/>
      <c r="Q44" s="24" t="s">
        <v>140</v>
      </c>
      <c r="R44" s="24" t="s">
        <v>141</v>
      </c>
      <c r="S44" s="24" t="s">
        <v>644</v>
      </c>
      <c r="T44" s="24" t="s">
        <v>646</v>
      </c>
      <c r="U44" s="177" t="s">
        <v>6</v>
      </c>
    </row>
    <row r="45" spans="1:21" s="20" customFormat="1" ht="154">
      <c r="A45" s="288"/>
      <c r="B45" s="353"/>
      <c r="C45" s="177" t="s">
        <v>63</v>
      </c>
      <c r="D45" s="177"/>
      <c r="E45" s="177"/>
      <c r="F45" s="177"/>
      <c r="G45" s="177"/>
      <c r="H45" s="177"/>
      <c r="I45" s="177"/>
      <c r="J45" s="177"/>
      <c r="K45" s="177"/>
      <c r="L45" s="177"/>
      <c r="M45" s="177"/>
      <c r="N45" s="141" t="s">
        <v>350</v>
      </c>
      <c r="O45" s="177" t="s">
        <v>46</v>
      </c>
      <c r="P45" s="19"/>
      <c r="Q45" s="24" t="s">
        <v>142</v>
      </c>
      <c r="R45" s="24" t="s">
        <v>143</v>
      </c>
      <c r="S45" s="24" t="s">
        <v>647</v>
      </c>
      <c r="T45" s="24" t="s">
        <v>649</v>
      </c>
      <c r="U45" s="177" t="s">
        <v>6</v>
      </c>
    </row>
    <row r="46" spans="1:21" s="20" customFormat="1" ht="42">
      <c r="A46" s="288"/>
      <c r="B46" s="353"/>
      <c r="C46" s="177"/>
      <c r="D46" s="177"/>
      <c r="E46" s="177"/>
      <c r="F46" s="177"/>
      <c r="G46" s="177"/>
      <c r="H46" s="177"/>
      <c r="I46" s="177"/>
      <c r="J46" s="177"/>
      <c r="K46" s="177"/>
      <c r="L46" s="177"/>
      <c r="M46" s="177"/>
      <c r="N46" s="141"/>
      <c r="O46" s="177"/>
      <c r="P46" s="37"/>
      <c r="Q46" s="24" t="s">
        <v>519</v>
      </c>
      <c r="R46" s="24" t="s">
        <v>520</v>
      </c>
      <c r="S46" s="24" t="s">
        <v>648</v>
      </c>
      <c r="T46" s="24" t="s">
        <v>650</v>
      </c>
      <c r="U46" s="177" t="s">
        <v>6</v>
      </c>
    </row>
    <row r="47" spans="1:21" s="20" customFormat="1" ht="20.25" customHeight="1">
      <c r="A47" s="154"/>
      <c r="B47" s="36"/>
      <c r="C47" s="27"/>
      <c r="D47" s="27"/>
      <c r="E47" s="27"/>
      <c r="F47" s="27"/>
      <c r="G47" s="27"/>
      <c r="H47" s="27"/>
      <c r="I47" s="27"/>
      <c r="J47" s="27"/>
      <c r="K47" s="27"/>
      <c r="L47" s="27"/>
      <c r="M47" s="27"/>
      <c r="N47" s="99"/>
      <c r="O47" s="31"/>
      <c r="P47" s="27"/>
      <c r="Q47" s="27"/>
      <c r="R47" s="75"/>
      <c r="S47" s="181"/>
      <c r="T47" s="260"/>
      <c r="U47" s="181"/>
    </row>
    <row r="48" spans="1:21" s="20" customFormat="1">
      <c r="A48" s="326" t="s">
        <v>15</v>
      </c>
      <c r="B48" s="326"/>
      <c r="C48" s="364"/>
      <c r="D48" s="364"/>
      <c r="E48" s="364"/>
      <c r="F48" s="364"/>
      <c r="G48" s="364"/>
      <c r="H48" s="364"/>
      <c r="I48" s="364"/>
      <c r="J48" s="364"/>
      <c r="K48" s="364"/>
      <c r="L48" s="364"/>
      <c r="M48" s="364"/>
      <c r="N48" s="100"/>
      <c r="O48" s="100"/>
      <c r="P48" s="74"/>
      <c r="Q48" s="76"/>
      <c r="R48" s="76"/>
      <c r="S48" s="264"/>
      <c r="T48" s="264"/>
      <c r="U48" s="264"/>
    </row>
    <row r="49" spans="1:22" s="154" customFormat="1" ht="14.15" customHeight="1">
      <c r="A49" s="345"/>
      <c r="B49" s="346"/>
      <c r="C49" s="351"/>
      <c r="D49" s="465"/>
      <c r="E49" s="466"/>
      <c r="F49" s="466"/>
      <c r="G49" s="466"/>
      <c r="H49" s="466"/>
      <c r="I49" s="466"/>
      <c r="J49" s="466"/>
      <c r="K49" s="466"/>
      <c r="L49" s="466"/>
      <c r="M49" s="467"/>
      <c r="N49" s="92"/>
      <c r="O49" s="92"/>
      <c r="P49" s="12"/>
      <c r="Q49" s="33"/>
      <c r="R49" s="33"/>
      <c r="S49" s="178"/>
      <c r="T49" s="178"/>
      <c r="U49" s="178"/>
    </row>
    <row r="50" spans="1:22" s="154" customFormat="1">
      <c r="A50" s="284" t="s">
        <v>21</v>
      </c>
      <c r="B50" s="285"/>
      <c r="C50" s="286"/>
      <c r="D50" s="468"/>
      <c r="E50" s="469"/>
      <c r="F50" s="469"/>
      <c r="G50" s="469"/>
      <c r="H50" s="469"/>
      <c r="I50" s="469"/>
      <c r="J50" s="469"/>
      <c r="K50" s="469"/>
      <c r="L50" s="469"/>
      <c r="M50" s="470"/>
      <c r="N50" s="92"/>
      <c r="O50" s="92"/>
      <c r="P50" s="12"/>
      <c r="Q50" s="33"/>
      <c r="R50" s="33"/>
      <c r="S50" s="178"/>
      <c r="T50" s="178"/>
      <c r="U50" s="178"/>
    </row>
    <row r="51" spans="1:22" s="154" customFormat="1" ht="28">
      <c r="A51" s="38" t="s">
        <v>586</v>
      </c>
      <c r="B51" s="43" t="s">
        <v>17</v>
      </c>
      <c r="C51" s="39" t="s">
        <v>50</v>
      </c>
      <c r="D51" s="39">
        <v>2009</v>
      </c>
      <c r="E51" s="39">
        <v>2010</v>
      </c>
      <c r="F51" s="39">
        <v>2011</v>
      </c>
      <c r="G51" s="39">
        <v>2012</v>
      </c>
      <c r="H51" s="39">
        <v>2013</v>
      </c>
      <c r="I51" s="39">
        <v>2014</v>
      </c>
      <c r="J51" s="39">
        <v>2015</v>
      </c>
      <c r="K51" s="39">
        <v>2016</v>
      </c>
      <c r="L51" s="39">
        <v>2017</v>
      </c>
      <c r="M51" s="39">
        <v>2018</v>
      </c>
      <c r="N51" s="94" t="s">
        <v>110</v>
      </c>
      <c r="O51" s="94" t="s">
        <v>51</v>
      </c>
      <c r="P51" s="94" t="s">
        <v>339</v>
      </c>
      <c r="Q51" s="263" t="s">
        <v>604</v>
      </c>
      <c r="R51" s="263" t="s">
        <v>605</v>
      </c>
      <c r="S51" s="29" t="s">
        <v>107</v>
      </c>
      <c r="T51" s="29" t="s">
        <v>108</v>
      </c>
      <c r="U51" s="29" t="s">
        <v>622</v>
      </c>
    </row>
    <row r="52" spans="1:22" s="154" customFormat="1" ht="130" customHeight="1">
      <c r="A52" s="135" t="s">
        <v>2</v>
      </c>
      <c r="B52" s="134" t="s">
        <v>22</v>
      </c>
      <c r="C52" s="176" t="s">
        <v>89</v>
      </c>
      <c r="D52" s="177"/>
      <c r="E52" s="176"/>
      <c r="F52" s="176"/>
      <c r="G52" s="176"/>
      <c r="H52" s="176"/>
      <c r="I52" s="176"/>
      <c r="J52" s="176"/>
      <c r="K52" s="176"/>
      <c r="L52" s="176"/>
      <c r="M52" s="176"/>
      <c r="N52" s="141" t="s">
        <v>88</v>
      </c>
      <c r="O52" s="176" t="s">
        <v>6</v>
      </c>
      <c r="P52" s="24"/>
      <c r="Q52" s="24" t="s">
        <v>145</v>
      </c>
      <c r="R52" s="24" t="s">
        <v>146</v>
      </c>
      <c r="S52" s="24" t="s">
        <v>651</v>
      </c>
      <c r="T52" s="24" t="s">
        <v>653</v>
      </c>
      <c r="U52" s="176" t="s">
        <v>6</v>
      </c>
    </row>
    <row r="53" spans="1:22" s="154" customFormat="1" ht="150" customHeight="1">
      <c r="A53" s="135" t="s">
        <v>3</v>
      </c>
      <c r="B53" s="134" t="s">
        <v>22</v>
      </c>
      <c r="C53" s="176" t="s">
        <v>90</v>
      </c>
      <c r="D53" s="177"/>
      <c r="E53" s="176"/>
      <c r="F53" s="176"/>
      <c r="G53" s="176"/>
      <c r="H53" s="176"/>
      <c r="I53" s="176"/>
      <c r="J53" s="176"/>
      <c r="K53" s="176"/>
      <c r="L53" s="176"/>
      <c r="M53" s="176"/>
      <c r="N53" s="141" t="s">
        <v>91</v>
      </c>
      <c r="O53" s="176" t="s">
        <v>6</v>
      </c>
      <c r="P53" s="24"/>
      <c r="Q53" s="24" t="s">
        <v>148</v>
      </c>
      <c r="R53" s="24" t="s">
        <v>149</v>
      </c>
      <c r="S53" s="24" t="s">
        <v>652</v>
      </c>
      <c r="T53" s="24" t="s">
        <v>654</v>
      </c>
      <c r="U53" s="176" t="s">
        <v>6</v>
      </c>
    </row>
    <row r="54" spans="1:22" s="154" customFormat="1">
      <c r="B54" s="12"/>
      <c r="C54" s="33"/>
      <c r="D54" s="33"/>
      <c r="E54" s="33"/>
      <c r="F54" s="33"/>
      <c r="G54" s="33"/>
      <c r="H54" s="33"/>
      <c r="I54" s="33"/>
      <c r="J54" s="33"/>
      <c r="K54" s="33"/>
      <c r="L54" s="33"/>
      <c r="M54" s="33"/>
      <c r="N54" s="31"/>
      <c r="O54" s="31"/>
      <c r="P54" s="33"/>
      <c r="Q54" s="33"/>
      <c r="R54" s="33"/>
      <c r="S54" s="178"/>
      <c r="T54" s="178"/>
      <c r="U54" s="178"/>
      <c r="V54" s="20"/>
    </row>
    <row r="55" spans="1:22" s="154" customFormat="1">
      <c r="A55" s="326" t="s">
        <v>15</v>
      </c>
      <c r="B55" s="326"/>
      <c r="C55" s="326"/>
      <c r="D55" s="326"/>
      <c r="E55" s="326"/>
      <c r="F55" s="326"/>
      <c r="G55" s="326"/>
      <c r="H55" s="326"/>
      <c r="I55" s="326"/>
      <c r="J55" s="326"/>
      <c r="K55" s="326"/>
      <c r="L55" s="326"/>
      <c r="M55" s="326"/>
      <c r="N55" s="100"/>
      <c r="O55" s="100"/>
      <c r="P55" s="74"/>
      <c r="Q55" s="33"/>
      <c r="R55" s="33"/>
      <c r="S55" s="178"/>
      <c r="T55" s="178"/>
      <c r="U55" s="178"/>
    </row>
    <row r="56" spans="1:22" s="154" customFormat="1" ht="14.25" customHeight="1">
      <c r="A56" s="345"/>
      <c r="B56" s="346"/>
      <c r="C56" s="351"/>
      <c r="D56" s="465"/>
      <c r="E56" s="466"/>
      <c r="F56" s="466"/>
      <c r="G56" s="466"/>
      <c r="H56" s="466"/>
      <c r="I56" s="466"/>
      <c r="J56" s="466"/>
      <c r="K56" s="466"/>
      <c r="L56" s="466"/>
      <c r="M56" s="467"/>
      <c r="N56" s="92"/>
      <c r="O56" s="92"/>
      <c r="P56" s="12"/>
      <c r="Q56" s="33"/>
      <c r="R56" s="33"/>
      <c r="S56" s="178"/>
      <c r="T56" s="178"/>
      <c r="U56" s="178"/>
    </row>
    <row r="57" spans="1:22" s="154" customFormat="1" ht="29.15" customHeight="1">
      <c r="A57" s="302" t="s">
        <v>26</v>
      </c>
      <c r="B57" s="302"/>
      <c r="C57" s="302"/>
      <c r="D57" s="468"/>
      <c r="E57" s="469"/>
      <c r="F57" s="469"/>
      <c r="G57" s="469"/>
      <c r="H57" s="469"/>
      <c r="I57" s="469"/>
      <c r="J57" s="469"/>
      <c r="K57" s="469"/>
      <c r="L57" s="469"/>
      <c r="M57" s="470"/>
      <c r="N57" s="92"/>
      <c r="O57" s="92"/>
      <c r="P57" s="12"/>
      <c r="Q57" s="33"/>
      <c r="R57" s="33"/>
      <c r="S57" s="178"/>
      <c r="T57" s="178"/>
      <c r="U57" s="178"/>
    </row>
    <row r="58" spans="1:22" s="154" customFormat="1" ht="28">
      <c r="A58" s="38" t="s">
        <v>586</v>
      </c>
      <c r="B58" s="43" t="s">
        <v>17</v>
      </c>
      <c r="C58" s="39" t="s">
        <v>50</v>
      </c>
      <c r="D58" s="39">
        <v>2009</v>
      </c>
      <c r="E58" s="39">
        <v>2010</v>
      </c>
      <c r="F58" s="39">
        <v>2011</v>
      </c>
      <c r="G58" s="39">
        <v>2012</v>
      </c>
      <c r="H58" s="39">
        <v>2013</v>
      </c>
      <c r="I58" s="39">
        <v>2014</v>
      </c>
      <c r="J58" s="39">
        <v>2015</v>
      </c>
      <c r="K58" s="39">
        <v>2016</v>
      </c>
      <c r="L58" s="39">
        <v>2017</v>
      </c>
      <c r="M58" s="39">
        <v>2018</v>
      </c>
      <c r="N58" s="94" t="s">
        <v>110</v>
      </c>
      <c r="O58" s="94" t="s">
        <v>51</v>
      </c>
      <c r="P58" s="208" t="s">
        <v>339</v>
      </c>
      <c r="Q58" s="263" t="s">
        <v>604</v>
      </c>
      <c r="R58" s="263" t="s">
        <v>605</v>
      </c>
      <c r="S58" s="29" t="s">
        <v>107</v>
      </c>
      <c r="T58" s="29" t="s">
        <v>108</v>
      </c>
      <c r="U58" s="29" t="s">
        <v>622</v>
      </c>
    </row>
    <row r="59" spans="1:22" s="154" customFormat="1" ht="42">
      <c r="A59" s="372" t="s">
        <v>267</v>
      </c>
      <c r="B59" s="288" t="s">
        <v>28</v>
      </c>
      <c r="C59" s="176" t="s">
        <v>74</v>
      </c>
      <c r="D59" s="177"/>
      <c r="E59" s="176"/>
      <c r="F59" s="176"/>
      <c r="G59" s="176"/>
      <c r="H59" s="176"/>
      <c r="I59" s="176"/>
      <c r="J59" s="176"/>
      <c r="K59" s="176"/>
      <c r="L59" s="176"/>
      <c r="M59" s="176"/>
      <c r="N59" s="141" t="s">
        <v>351</v>
      </c>
      <c r="O59" s="176" t="s">
        <v>6</v>
      </c>
      <c r="P59" s="24" t="s">
        <v>521</v>
      </c>
      <c r="Q59" s="24" t="s">
        <v>151</v>
      </c>
      <c r="R59" s="24" t="s">
        <v>152</v>
      </c>
      <c r="S59" s="24" t="s">
        <v>661</v>
      </c>
      <c r="T59" s="24" t="s">
        <v>662</v>
      </c>
      <c r="U59" s="176" t="s">
        <v>6</v>
      </c>
    </row>
    <row r="60" spans="1:22" s="154" customFormat="1" ht="56.15" customHeight="1">
      <c r="A60" s="472"/>
      <c r="B60" s="288"/>
      <c r="C60" s="176"/>
      <c r="D60" s="177"/>
      <c r="E60" s="176"/>
      <c r="F60" s="176"/>
      <c r="G60" s="176"/>
      <c r="H60" s="176"/>
      <c r="I60" s="176"/>
      <c r="J60" s="176"/>
      <c r="K60" s="176"/>
      <c r="L60" s="176"/>
      <c r="M60" s="176"/>
      <c r="N60" s="141"/>
      <c r="O60" s="176"/>
      <c r="P60" s="24" t="s">
        <v>521</v>
      </c>
      <c r="Q60" s="24" t="s">
        <v>153</v>
      </c>
      <c r="R60" s="24" t="s">
        <v>154</v>
      </c>
      <c r="S60" s="24" t="s">
        <v>655</v>
      </c>
      <c r="T60" s="24" t="s">
        <v>655</v>
      </c>
      <c r="U60" s="176" t="s">
        <v>6</v>
      </c>
    </row>
    <row r="61" spans="1:22" s="154" customFormat="1" ht="56.15" customHeight="1">
      <c r="A61" s="472"/>
      <c r="B61" s="288"/>
      <c r="C61" s="176"/>
      <c r="D61" s="136"/>
      <c r="E61" s="176"/>
      <c r="F61" s="176"/>
      <c r="G61" s="176"/>
      <c r="H61" s="176"/>
      <c r="I61" s="176"/>
      <c r="J61" s="176"/>
      <c r="K61" s="176"/>
      <c r="L61" s="176"/>
      <c r="M61" s="176"/>
      <c r="N61" s="141"/>
      <c r="O61" s="176"/>
      <c r="P61" s="24" t="s">
        <v>521</v>
      </c>
      <c r="Q61" s="24" t="s">
        <v>155</v>
      </c>
      <c r="R61" s="24" t="s">
        <v>156</v>
      </c>
      <c r="S61" s="24" t="s">
        <v>656</v>
      </c>
      <c r="T61" s="24" t="s">
        <v>656</v>
      </c>
      <c r="U61" s="176" t="s">
        <v>6</v>
      </c>
    </row>
    <row r="62" spans="1:22" s="154" customFormat="1" ht="28">
      <c r="A62" s="353" t="s">
        <v>267</v>
      </c>
      <c r="B62" s="288" t="s">
        <v>29</v>
      </c>
      <c r="C62" s="176" t="s">
        <v>75</v>
      </c>
      <c r="D62" s="136"/>
      <c r="E62" s="176"/>
      <c r="F62" s="176"/>
      <c r="G62" s="176"/>
      <c r="H62" s="176"/>
      <c r="I62" s="176"/>
      <c r="J62" s="176"/>
      <c r="K62" s="176"/>
      <c r="L62" s="176"/>
      <c r="M62" s="176"/>
      <c r="N62" s="141" t="s">
        <v>76</v>
      </c>
      <c r="O62" s="176" t="s">
        <v>6</v>
      </c>
      <c r="P62" s="19"/>
      <c r="Q62" s="24" t="s">
        <v>157</v>
      </c>
      <c r="R62" s="24" t="s">
        <v>158</v>
      </c>
      <c r="S62" s="24" t="s">
        <v>657</v>
      </c>
      <c r="T62" s="24" t="s">
        <v>657</v>
      </c>
      <c r="U62" s="176" t="s">
        <v>6</v>
      </c>
    </row>
    <row r="63" spans="1:22" s="154" customFormat="1" ht="56">
      <c r="A63" s="353"/>
      <c r="B63" s="288"/>
      <c r="C63" s="176" t="s">
        <v>77</v>
      </c>
      <c r="D63" s="136"/>
      <c r="E63" s="176"/>
      <c r="F63" s="176"/>
      <c r="G63" s="176"/>
      <c r="H63" s="176"/>
      <c r="I63" s="176"/>
      <c r="J63" s="176"/>
      <c r="K63" s="176"/>
      <c r="L63" s="176"/>
      <c r="M63" s="176"/>
      <c r="N63" s="141" t="s">
        <v>78</v>
      </c>
      <c r="O63" s="176" t="s">
        <v>6</v>
      </c>
      <c r="P63" s="19"/>
      <c r="Q63" s="24" t="s">
        <v>160</v>
      </c>
      <c r="R63" s="24" t="s">
        <v>161</v>
      </c>
      <c r="S63" s="24" t="s">
        <v>658</v>
      </c>
      <c r="T63" s="24" t="s">
        <v>658</v>
      </c>
      <c r="U63" s="176" t="s">
        <v>6</v>
      </c>
    </row>
    <row r="64" spans="1:22" s="154" customFormat="1" ht="130.5" customHeight="1">
      <c r="A64" s="372" t="s">
        <v>267</v>
      </c>
      <c r="B64" s="288" t="s">
        <v>7</v>
      </c>
      <c r="C64" s="176" t="s">
        <v>79</v>
      </c>
      <c r="D64" s="136"/>
      <c r="E64" s="176"/>
      <c r="F64" s="176"/>
      <c r="G64" s="176"/>
      <c r="H64" s="176"/>
      <c r="I64" s="176"/>
      <c r="J64" s="176"/>
      <c r="K64" s="176"/>
      <c r="L64" s="176"/>
      <c r="M64" s="176"/>
      <c r="N64" s="141" t="s">
        <v>80</v>
      </c>
      <c r="O64" s="176" t="s">
        <v>9</v>
      </c>
      <c r="P64" s="24" t="s">
        <v>521</v>
      </c>
      <c r="Q64" s="24" t="s">
        <v>163</v>
      </c>
      <c r="R64" s="24" t="s">
        <v>164</v>
      </c>
      <c r="S64" s="24" t="s">
        <v>659</v>
      </c>
      <c r="T64" s="24" t="s">
        <v>663</v>
      </c>
      <c r="U64" s="176" t="s">
        <v>6</v>
      </c>
    </row>
    <row r="65" spans="1:22" s="154" customFormat="1" ht="98">
      <c r="A65" s="372"/>
      <c r="B65" s="288"/>
      <c r="C65" s="176" t="s">
        <v>83</v>
      </c>
      <c r="D65" s="136"/>
      <c r="E65" s="176"/>
      <c r="F65" s="176"/>
      <c r="G65" s="176"/>
      <c r="H65" s="176"/>
      <c r="I65" s="176"/>
      <c r="J65" s="176"/>
      <c r="K65" s="176"/>
      <c r="L65" s="176"/>
      <c r="M65" s="176"/>
      <c r="N65" s="141" t="s">
        <v>353</v>
      </c>
      <c r="O65" s="176" t="s">
        <v>9</v>
      </c>
      <c r="P65" s="24" t="s">
        <v>521</v>
      </c>
      <c r="Q65" s="24" t="s">
        <v>166</v>
      </c>
      <c r="R65" s="24" t="s">
        <v>167</v>
      </c>
      <c r="S65" s="24" t="s">
        <v>660</v>
      </c>
      <c r="T65" s="24" t="s">
        <v>664</v>
      </c>
      <c r="U65" s="176" t="s">
        <v>6</v>
      </c>
    </row>
    <row r="66" spans="1:22" s="154" customFormat="1" ht="15" customHeight="1">
      <c r="A66" s="372"/>
      <c r="B66" s="288"/>
      <c r="C66" s="176"/>
      <c r="D66" s="136"/>
      <c r="E66" s="176"/>
      <c r="F66" s="176"/>
      <c r="G66" s="176"/>
      <c r="H66" s="176"/>
      <c r="I66" s="176"/>
      <c r="J66" s="176"/>
      <c r="K66" s="176"/>
      <c r="L66" s="176"/>
      <c r="M66" s="176"/>
      <c r="N66" s="141"/>
      <c r="O66" s="176"/>
      <c r="P66" s="24" t="s">
        <v>521</v>
      </c>
      <c r="Q66" s="24" t="s">
        <v>168</v>
      </c>
      <c r="R66" s="24" t="s">
        <v>169</v>
      </c>
      <c r="S66" s="24" t="s">
        <v>665</v>
      </c>
      <c r="T66" s="24" t="s">
        <v>666</v>
      </c>
      <c r="U66" s="176" t="s">
        <v>6</v>
      </c>
    </row>
    <row r="67" spans="1:22" s="154" customFormat="1" ht="84">
      <c r="A67" s="372"/>
      <c r="B67" s="288"/>
      <c r="C67" s="176" t="s">
        <v>81</v>
      </c>
      <c r="D67" s="136"/>
      <c r="E67" s="176"/>
      <c r="F67" s="176"/>
      <c r="G67" s="176"/>
      <c r="H67" s="176"/>
      <c r="I67" s="176"/>
      <c r="J67" s="176"/>
      <c r="K67" s="176"/>
      <c r="L67" s="176"/>
      <c r="M67" s="176"/>
      <c r="N67" s="141" t="s">
        <v>82</v>
      </c>
      <c r="O67" s="176" t="s">
        <v>9</v>
      </c>
      <c r="P67" s="24"/>
      <c r="Q67" s="24" t="s">
        <v>170</v>
      </c>
      <c r="R67" s="24" t="s">
        <v>171</v>
      </c>
      <c r="S67" s="24" t="s">
        <v>669</v>
      </c>
      <c r="T67" s="24" t="s">
        <v>670</v>
      </c>
      <c r="U67" s="176" t="s">
        <v>6</v>
      </c>
    </row>
    <row r="68" spans="1:22" s="154" customFormat="1" ht="45" customHeight="1">
      <c r="A68" s="372" t="s">
        <v>267</v>
      </c>
      <c r="B68" s="139" t="s">
        <v>27</v>
      </c>
      <c r="C68" s="176" t="s">
        <v>84</v>
      </c>
      <c r="D68" s="136"/>
      <c r="E68" s="176"/>
      <c r="F68" s="176"/>
      <c r="G68" s="176"/>
      <c r="H68" s="176"/>
      <c r="I68" s="176"/>
      <c r="J68" s="176"/>
      <c r="K68" s="176"/>
      <c r="L68" s="176"/>
      <c r="M68" s="176"/>
      <c r="N68" s="141" t="s">
        <v>355</v>
      </c>
      <c r="O68" s="176" t="s">
        <v>9</v>
      </c>
      <c r="P68" s="24" t="s">
        <v>521</v>
      </c>
      <c r="Q68" s="24" t="s">
        <v>173</v>
      </c>
      <c r="R68" s="24" t="s">
        <v>174</v>
      </c>
      <c r="S68" s="24" t="s">
        <v>660</v>
      </c>
      <c r="T68" s="24" t="s">
        <v>671</v>
      </c>
      <c r="U68" s="176" t="s">
        <v>6</v>
      </c>
    </row>
    <row r="69" spans="1:22" s="154" customFormat="1" ht="98">
      <c r="A69" s="372"/>
      <c r="B69" s="139" t="s">
        <v>32</v>
      </c>
      <c r="C69" s="176" t="s">
        <v>85</v>
      </c>
      <c r="D69" s="136"/>
      <c r="E69" s="176"/>
      <c r="F69" s="176"/>
      <c r="G69" s="176"/>
      <c r="H69" s="176"/>
      <c r="I69" s="176"/>
      <c r="J69" s="176"/>
      <c r="K69" s="176"/>
      <c r="L69" s="176"/>
      <c r="M69" s="176"/>
      <c r="N69" s="141" t="s">
        <v>86</v>
      </c>
      <c r="O69" s="176" t="s">
        <v>9</v>
      </c>
      <c r="P69" s="211"/>
      <c r="Q69" s="24" t="s">
        <v>175</v>
      </c>
      <c r="R69" s="24" t="s">
        <v>176</v>
      </c>
      <c r="S69" s="24" t="s">
        <v>667</v>
      </c>
      <c r="T69" s="24" t="s">
        <v>672</v>
      </c>
      <c r="U69" s="176" t="s">
        <v>6</v>
      </c>
    </row>
    <row r="70" spans="1:22" s="154" customFormat="1" ht="112">
      <c r="A70" s="372"/>
      <c r="B70" s="139" t="s">
        <v>178</v>
      </c>
      <c r="C70" s="176" t="s">
        <v>87</v>
      </c>
      <c r="D70" s="136"/>
      <c r="E70" s="176"/>
      <c r="F70" s="176"/>
      <c r="G70" s="176"/>
      <c r="H70" s="176"/>
      <c r="I70" s="176"/>
      <c r="J70" s="176"/>
      <c r="K70" s="176"/>
      <c r="L70" s="176"/>
      <c r="M70" s="176"/>
      <c r="N70" s="141" t="s">
        <v>357</v>
      </c>
      <c r="O70" s="176" t="s">
        <v>9</v>
      </c>
      <c r="P70" s="19"/>
      <c r="Q70" s="30" t="s">
        <v>179</v>
      </c>
      <c r="R70" s="30" t="s">
        <v>180</v>
      </c>
      <c r="S70" s="30" t="s">
        <v>668</v>
      </c>
      <c r="T70" s="30" t="s">
        <v>673</v>
      </c>
      <c r="U70" s="30" t="s">
        <v>8</v>
      </c>
    </row>
    <row r="71" spans="1:22" s="154" customFormat="1">
      <c r="A71" s="10"/>
      <c r="B71" s="14"/>
      <c r="C71" s="32"/>
      <c r="D71" s="33"/>
      <c r="E71" s="32"/>
      <c r="F71" s="32"/>
      <c r="G71" s="32"/>
      <c r="H71" s="32"/>
      <c r="I71" s="32"/>
      <c r="J71" s="32"/>
      <c r="K71" s="32"/>
      <c r="L71" s="32"/>
      <c r="M71" s="32"/>
      <c r="N71" s="31"/>
      <c r="O71" s="31"/>
      <c r="P71" s="32"/>
      <c r="Q71" s="33"/>
      <c r="R71" s="33"/>
      <c r="S71" s="178"/>
      <c r="T71" s="178"/>
      <c r="U71" s="178"/>
      <c r="V71" s="20"/>
    </row>
    <row r="72" spans="1:22" s="154" customFormat="1">
      <c r="A72" s="326" t="s">
        <v>15</v>
      </c>
      <c r="B72" s="326"/>
      <c r="C72" s="546"/>
      <c r="D72" s="547"/>
      <c r="E72" s="547"/>
      <c r="F72" s="547"/>
      <c r="G72" s="547"/>
      <c r="H72" s="547"/>
      <c r="I72" s="547"/>
      <c r="J72" s="547"/>
      <c r="K72" s="547"/>
      <c r="L72" s="547"/>
      <c r="M72" s="300"/>
      <c r="N72" s="102"/>
      <c r="O72" s="102"/>
      <c r="P72" s="74"/>
      <c r="Q72" s="33"/>
      <c r="R72" s="33"/>
      <c r="S72" s="178"/>
      <c r="T72" s="178"/>
      <c r="U72" s="178"/>
    </row>
    <row r="73" spans="1:22" s="154" customFormat="1" ht="14.25" customHeight="1">
      <c r="A73" s="345"/>
      <c r="B73" s="346"/>
      <c r="C73" s="351"/>
      <c r="D73" s="465"/>
      <c r="E73" s="466"/>
      <c r="F73" s="466"/>
      <c r="G73" s="466"/>
      <c r="H73" s="466"/>
      <c r="I73" s="466"/>
      <c r="J73" s="466"/>
      <c r="K73" s="466"/>
      <c r="L73" s="466"/>
      <c r="M73" s="467"/>
      <c r="N73" s="93"/>
      <c r="O73" s="93"/>
      <c r="P73" s="12"/>
      <c r="Q73" s="33"/>
      <c r="R73" s="33"/>
      <c r="S73" s="178"/>
      <c r="T73" s="178"/>
      <c r="U73" s="178"/>
    </row>
    <row r="74" spans="1:22" s="154" customFormat="1" ht="32.5" customHeight="1">
      <c r="A74" s="302" t="s">
        <v>47</v>
      </c>
      <c r="B74" s="302"/>
      <c r="C74" s="302"/>
      <c r="D74" s="468"/>
      <c r="E74" s="469"/>
      <c r="F74" s="469"/>
      <c r="G74" s="469"/>
      <c r="H74" s="469"/>
      <c r="I74" s="469"/>
      <c r="J74" s="469"/>
      <c r="K74" s="469"/>
      <c r="L74" s="469"/>
      <c r="M74" s="470"/>
      <c r="N74" s="93"/>
      <c r="O74" s="93"/>
      <c r="P74" s="12"/>
      <c r="Q74" s="20"/>
      <c r="R74" s="20"/>
      <c r="S74" s="22"/>
      <c r="T74" s="18"/>
      <c r="U74" s="23"/>
    </row>
    <row r="75" spans="1:22" s="154" customFormat="1" ht="35.25" customHeight="1">
      <c r="A75" s="38" t="s">
        <v>586</v>
      </c>
      <c r="B75" s="43" t="s">
        <v>17</v>
      </c>
      <c r="C75" s="39" t="s">
        <v>50</v>
      </c>
      <c r="D75" s="39">
        <v>2009</v>
      </c>
      <c r="E75" s="39">
        <v>2010</v>
      </c>
      <c r="F75" s="39">
        <v>2011</v>
      </c>
      <c r="G75" s="39">
        <v>2012</v>
      </c>
      <c r="H75" s="39">
        <v>2013</v>
      </c>
      <c r="I75" s="39">
        <v>2014</v>
      </c>
      <c r="J75" s="39">
        <v>2015</v>
      </c>
      <c r="K75" s="39">
        <v>2016</v>
      </c>
      <c r="L75" s="39">
        <v>2017</v>
      </c>
      <c r="M75" s="39">
        <v>2018</v>
      </c>
      <c r="N75" s="103" t="s">
        <v>110</v>
      </c>
      <c r="O75" s="103" t="s">
        <v>51</v>
      </c>
      <c r="P75" s="209" t="s">
        <v>339</v>
      </c>
      <c r="Q75" s="263" t="s">
        <v>604</v>
      </c>
      <c r="R75" s="263" t="s">
        <v>605</v>
      </c>
      <c r="S75" s="29" t="s">
        <v>107</v>
      </c>
      <c r="T75" s="29" t="s">
        <v>108</v>
      </c>
      <c r="U75" s="29" t="s">
        <v>622</v>
      </c>
    </row>
    <row r="76" spans="1:22" s="154" customFormat="1" ht="28" customHeight="1">
      <c r="A76" s="306" t="s">
        <v>267</v>
      </c>
      <c r="B76" s="380" t="s">
        <v>31</v>
      </c>
      <c r="C76" s="176" t="s">
        <v>95</v>
      </c>
      <c r="D76" s="136"/>
      <c r="E76" s="176"/>
      <c r="F76" s="176"/>
      <c r="G76" s="176"/>
      <c r="H76" s="176"/>
      <c r="I76" s="176"/>
      <c r="J76" s="176"/>
      <c r="K76" s="176"/>
      <c r="L76" s="176"/>
      <c r="M76" s="176"/>
      <c r="N76" s="141" t="s">
        <v>94</v>
      </c>
      <c r="O76" s="176" t="s">
        <v>96</v>
      </c>
      <c r="P76" s="19"/>
      <c r="Q76" s="24" t="s">
        <v>187</v>
      </c>
      <c r="R76" s="24" t="s">
        <v>187</v>
      </c>
      <c r="S76" s="24" t="s">
        <v>678</v>
      </c>
      <c r="T76" s="24" t="s">
        <v>678</v>
      </c>
      <c r="U76" s="24" t="s">
        <v>109</v>
      </c>
    </row>
    <row r="77" spans="1:22" s="154" customFormat="1" ht="42">
      <c r="A77" s="307"/>
      <c r="B77" s="380"/>
      <c r="C77" s="176" t="s">
        <v>98</v>
      </c>
      <c r="D77" s="136"/>
      <c r="E77" s="176"/>
      <c r="F77" s="176"/>
      <c r="G77" s="176"/>
      <c r="H77" s="176"/>
      <c r="I77" s="176"/>
      <c r="J77" s="176"/>
      <c r="K77" s="176"/>
      <c r="L77" s="176"/>
      <c r="M77" s="176"/>
      <c r="N77" s="141" t="s">
        <v>97</v>
      </c>
      <c r="O77" s="176" t="s">
        <v>96</v>
      </c>
      <c r="P77" s="19"/>
      <c r="Q77" s="24" t="s">
        <v>189</v>
      </c>
      <c r="R77" s="24" t="s">
        <v>189</v>
      </c>
      <c r="S77" s="24" t="s">
        <v>677</v>
      </c>
      <c r="T77" s="24" t="s">
        <v>677</v>
      </c>
      <c r="U77" s="24" t="s">
        <v>109</v>
      </c>
    </row>
    <row r="78" spans="1:22" s="154" customFormat="1" ht="42">
      <c r="A78" s="307"/>
      <c r="B78" s="380"/>
      <c r="C78" s="176" t="s">
        <v>100</v>
      </c>
      <c r="D78" s="136"/>
      <c r="E78" s="176"/>
      <c r="F78" s="176"/>
      <c r="G78" s="176"/>
      <c r="H78" s="176"/>
      <c r="I78" s="176"/>
      <c r="J78" s="176"/>
      <c r="K78" s="176"/>
      <c r="L78" s="176"/>
      <c r="M78" s="176"/>
      <c r="N78" s="141" t="s">
        <v>99</v>
      </c>
      <c r="O78" s="176" t="s">
        <v>96</v>
      </c>
      <c r="P78" s="24" t="s">
        <v>601</v>
      </c>
      <c r="Q78" s="24" t="s">
        <v>191</v>
      </c>
      <c r="R78" s="24" t="s">
        <v>191</v>
      </c>
      <c r="S78" s="24" t="s">
        <v>676</v>
      </c>
      <c r="T78" s="24" t="s">
        <v>676</v>
      </c>
      <c r="U78" s="24" t="s">
        <v>109</v>
      </c>
    </row>
    <row r="79" spans="1:22" s="154" customFormat="1" ht="70">
      <c r="A79" s="307"/>
      <c r="B79" s="135" t="s">
        <v>48</v>
      </c>
      <c r="C79" s="176" t="s">
        <v>104</v>
      </c>
      <c r="D79" s="136"/>
      <c r="E79" s="176"/>
      <c r="F79" s="176"/>
      <c r="G79" s="176"/>
      <c r="H79" s="176"/>
      <c r="I79" s="176"/>
      <c r="J79" s="176"/>
      <c r="K79" s="176"/>
      <c r="L79" s="176"/>
      <c r="M79" s="176"/>
      <c r="N79" s="141" t="s">
        <v>103</v>
      </c>
      <c r="O79" s="176" t="s">
        <v>46</v>
      </c>
      <c r="P79" s="24"/>
      <c r="Q79" s="24" t="s">
        <v>193</v>
      </c>
      <c r="R79" s="24" t="s">
        <v>193</v>
      </c>
      <c r="S79" s="24" t="s">
        <v>674</v>
      </c>
      <c r="T79" s="24" t="s">
        <v>675</v>
      </c>
      <c r="U79" s="24" t="s">
        <v>8</v>
      </c>
    </row>
    <row r="80" spans="1:22" s="154" customFormat="1">
      <c r="B80" s="13"/>
      <c r="C80" s="20"/>
      <c r="D80" s="13"/>
      <c r="E80" s="20"/>
      <c r="F80" s="20"/>
      <c r="G80" s="20"/>
      <c r="H80" s="20"/>
      <c r="I80" s="20"/>
      <c r="J80" s="20"/>
      <c r="K80" s="20"/>
      <c r="L80" s="20"/>
      <c r="M80" s="20"/>
      <c r="N80" s="104"/>
      <c r="O80" s="104"/>
      <c r="P80" s="20"/>
      <c r="Q80" s="33"/>
      <c r="R80" s="33"/>
      <c r="S80" s="178"/>
      <c r="T80" s="178"/>
      <c r="U80" s="178"/>
      <c r="V80" s="20"/>
    </row>
    <row r="81" spans="1:22" s="154" customFormat="1">
      <c r="A81" s="326" t="s">
        <v>15</v>
      </c>
      <c r="B81" s="326"/>
      <c r="C81" s="299"/>
      <c r="D81" s="344"/>
      <c r="E81" s="344"/>
      <c r="F81" s="344"/>
      <c r="G81" s="344"/>
      <c r="H81" s="344"/>
      <c r="I81" s="344"/>
      <c r="J81" s="344"/>
      <c r="K81" s="344"/>
      <c r="L81" s="344"/>
      <c r="M81" s="309"/>
      <c r="N81" s="91"/>
      <c r="O81" s="91"/>
      <c r="P81" s="74"/>
      <c r="Q81" s="20"/>
      <c r="R81" s="20"/>
      <c r="S81" s="22"/>
      <c r="T81" s="18"/>
      <c r="U81" s="23"/>
    </row>
    <row r="82" spans="1:22" s="154" customFormat="1" ht="20.5" customHeight="1">
      <c r="A82" s="345"/>
      <c r="B82" s="346"/>
      <c r="C82" s="351"/>
      <c r="D82" s="465"/>
      <c r="E82" s="466"/>
      <c r="F82" s="466"/>
      <c r="G82" s="466"/>
      <c r="H82" s="466"/>
      <c r="I82" s="466"/>
      <c r="J82" s="466"/>
      <c r="K82" s="466"/>
      <c r="L82" s="466"/>
      <c r="M82" s="467"/>
      <c r="N82" s="93"/>
      <c r="O82" s="93"/>
      <c r="P82" s="12"/>
      <c r="Q82" s="20"/>
      <c r="R82" s="20"/>
      <c r="S82" s="22"/>
      <c r="T82" s="18"/>
      <c r="U82" s="23"/>
    </row>
    <row r="83" spans="1:22" s="154" customFormat="1" ht="20.5" customHeight="1">
      <c r="A83" s="302" t="s">
        <v>33</v>
      </c>
      <c r="B83" s="302"/>
      <c r="C83" s="302"/>
      <c r="D83" s="468"/>
      <c r="E83" s="469"/>
      <c r="F83" s="469"/>
      <c r="G83" s="469"/>
      <c r="H83" s="469"/>
      <c r="I83" s="469"/>
      <c r="J83" s="469"/>
      <c r="K83" s="469"/>
      <c r="L83" s="469"/>
      <c r="M83" s="470"/>
      <c r="N83" s="93"/>
      <c r="O83" s="93"/>
      <c r="P83" s="12"/>
      <c r="Q83" s="12"/>
      <c r="R83" s="75"/>
      <c r="S83" s="181"/>
      <c r="T83" s="260"/>
      <c r="U83" s="181"/>
    </row>
    <row r="84" spans="1:22" s="154" customFormat="1" ht="41.25" customHeight="1">
      <c r="A84" s="38" t="s">
        <v>586</v>
      </c>
      <c r="B84" s="39" t="s">
        <v>17</v>
      </c>
      <c r="C84" s="39" t="s">
        <v>50</v>
      </c>
      <c r="D84" s="39">
        <v>2009</v>
      </c>
      <c r="E84" s="39">
        <v>2010</v>
      </c>
      <c r="F84" s="39">
        <v>2011</v>
      </c>
      <c r="G84" s="39">
        <v>2012</v>
      </c>
      <c r="H84" s="39">
        <v>2013</v>
      </c>
      <c r="I84" s="39">
        <v>2014</v>
      </c>
      <c r="J84" s="39">
        <v>2015</v>
      </c>
      <c r="K84" s="39">
        <v>2016</v>
      </c>
      <c r="L84" s="39">
        <v>2017</v>
      </c>
      <c r="M84" s="39">
        <v>2018</v>
      </c>
      <c r="N84" s="94" t="s">
        <v>110</v>
      </c>
      <c r="O84" s="94" t="s">
        <v>51</v>
      </c>
      <c r="P84" s="208" t="s">
        <v>339</v>
      </c>
      <c r="Q84" s="263" t="s">
        <v>604</v>
      </c>
      <c r="R84" s="263" t="s">
        <v>605</v>
      </c>
      <c r="S84" s="29" t="s">
        <v>107</v>
      </c>
      <c r="T84" s="29" t="s">
        <v>108</v>
      </c>
      <c r="U84" s="29" t="s">
        <v>622</v>
      </c>
    </row>
    <row r="85" spans="1:22" s="154" customFormat="1" ht="70">
      <c r="A85" s="306" t="s">
        <v>267</v>
      </c>
      <c r="B85" s="134" t="s">
        <v>34</v>
      </c>
      <c r="C85" s="176" t="s">
        <v>93</v>
      </c>
      <c r="D85" s="177"/>
      <c r="E85" s="176"/>
      <c r="F85" s="176"/>
      <c r="G85" s="176"/>
      <c r="H85" s="176"/>
      <c r="I85" s="176"/>
      <c r="J85" s="176"/>
      <c r="K85" s="176"/>
      <c r="L85" s="176"/>
      <c r="M85" s="176"/>
      <c r="N85" s="141" t="s">
        <v>359</v>
      </c>
      <c r="O85" s="176" t="s">
        <v>46</v>
      </c>
      <c r="P85" s="24" t="s">
        <v>599</v>
      </c>
      <c r="Q85" s="24" t="s">
        <v>194</v>
      </c>
      <c r="R85" s="24" t="s">
        <v>195</v>
      </c>
      <c r="S85" s="24" t="s">
        <v>679</v>
      </c>
      <c r="T85" s="24" t="s">
        <v>679</v>
      </c>
      <c r="U85" s="24" t="s">
        <v>8</v>
      </c>
    </row>
    <row r="86" spans="1:22" s="154" customFormat="1" ht="70">
      <c r="A86" s="307"/>
      <c r="B86" s="136" t="s">
        <v>35</v>
      </c>
      <c r="C86" s="176" t="s">
        <v>93</v>
      </c>
      <c r="D86" s="177"/>
      <c r="E86" s="176"/>
      <c r="F86" s="176"/>
      <c r="G86" s="176"/>
      <c r="H86" s="176"/>
      <c r="I86" s="176"/>
      <c r="J86" s="176"/>
      <c r="K86" s="176"/>
      <c r="L86" s="176"/>
      <c r="M86" s="176"/>
      <c r="N86" s="141" t="s">
        <v>359</v>
      </c>
      <c r="O86" s="176" t="s">
        <v>46</v>
      </c>
      <c r="P86" s="24" t="s">
        <v>599</v>
      </c>
      <c r="Q86" s="24" t="s">
        <v>194</v>
      </c>
      <c r="R86" s="24" t="s">
        <v>197</v>
      </c>
      <c r="S86" s="24" t="s">
        <v>680</v>
      </c>
      <c r="T86" s="24" t="s">
        <v>680</v>
      </c>
      <c r="U86" s="24" t="s">
        <v>8</v>
      </c>
    </row>
    <row r="87" spans="1:22" s="154" customFormat="1" ht="42">
      <c r="A87" s="308"/>
      <c r="B87" s="136" t="s">
        <v>10</v>
      </c>
      <c r="C87" s="176" t="s">
        <v>101</v>
      </c>
      <c r="D87" s="177"/>
      <c r="E87" s="176"/>
      <c r="F87" s="176"/>
      <c r="G87" s="176"/>
      <c r="H87" s="176"/>
      <c r="I87" s="176"/>
      <c r="J87" s="176"/>
      <c r="K87" s="176"/>
      <c r="L87" s="176"/>
      <c r="M87" s="176"/>
      <c r="N87" s="141" t="s">
        <v>102</v>
      </c>
      <c r="O87" s="176" t="s">
        <v>46</v>
      </c>
      <c r="P87" s="24" t="s">
        <v>600</v>
      </c>
      <c r="Q87" s="24" t="s">
        <v>199</v>
      </c>
      <c r="R87" s="24" t="s">
        <v>199</v>
      </c>
      <c r="S87" s="24" t="s">
        <v>681</v>
      </c>
      <c r="T87" s="24" t="s">
        <v>681</v>
      </c>
      <c r="U87" s="24" t="s">
        <v>8</v>
      </c>
    </row>
    <row r="88" spans="1:22" s="154" customFormat="1">
      <c r="A88" s="10"/>
      <c r="B88" s="11"/>
      <c r="C88" s="21"/>
      <c r="D88" s="11"/>
      <c r="E88" s="21"/>
      <c r="F88" s="21"/>
      <c r="G88" s="21"/>
      <c r="H88" s="21"/>
      <c r="I88" s="21"/>
      <c r="J88" s="21"/>
      <c r="K88" s="21"/>
      <c r="L88" s="21"/>
      <c r="M88" s="21"/>
      <c r="N88" s="107"/>
      <c r="O88" s="107"/>
      <c r="P88" s="21"/>
      <c r="Q88" s="76"/>
      <c r="R88" s="76"/>
      <c r="S88" s="264"/>
      <c r="T88" s="264"/>
      <c r="U88" s="264"/>
      <c r="V88" s="20"/>
    </row>
    <row r="89" spans="1:22" s="154" customFormat="1">
      <c r="A89" s="326" t="s">
        <v>15</v>
      </c>
      <c r="B89" s="326"/>
      <c r="C89" s="287"/>
      <c r="D89" s="287"/>
      <c r="E89" s="287"/>
      <c r="F89" s="287"/>
      <c r="G89" s="287"/>
      <c r="H89" s="287"/>
      <c r="I89" s="287"/>
      <c r="J89" s="287"/>
      <c r="K89" s="287"/>
      <c r="L89" s="287"/>
      <c r="M89" s="287"/>
      <c r="N89" s="108"/>
      <c r="O89" s="108"/>
      <c r="P89" s="74"/>
      <c r="Q89" s="76"/>
      <c r="R89" s="76"/>
      <c r="S89" s="264"/>
      <c r="T89" s="264"/>
      <c r="U89" s="264"/>
    </row>
    <row r="90" spans="1:22" s="154" customFormat="1" ht="27.65" customHeight="1">
      <c r="A90" s="375"/>
      <c r="B90" s="376"/>
      <c r="C90" s="471"/>
      <c r="D90" s="465"/>
      <c r="E90" s="466"/>
      <c r="F90" s="466"/>
      <c r="G90" s="466"/>
      <c r="H90" s="466"/>
      <c r="I90" s="466"/>
      <c r="J90" s="466"/>
      <c r="K90" s="466"/>
      <c r="L90" s="466"/>
      <c r="M90" s="467"/>
      <c r="N90" s="93"/>
      <c r="O90" s="93"/>
      <c r="P90" s="12"/>
      <c r="Q90" s="13"/>
      <c r="R90" s="20"/>
      <c r="S90" s="18"/>
      <c r="T90" s="18"/>
      <c r="U90" s="18"/>
    </row>
    <row r="91" spans="1:22" s="154" customFormat="1" ht="30" customHeight="1">
      <c r="A91" s="347" t="s">
        <v>37</v>
      </c>
      <c r="B91" s="348"/>
      <c r="C91" s="524"/>
      <c r="D91" s="468"/>
      <c r="E91" s="469"/>
      <c r="F91" s="469"/>
      <c r="G91" s="469"/>
      <c r="H91" s="469"/>
      <c r="I91" s="469"/>
      <c r="J91" s="469"/>
      <c r="K91" s="469"/>
      <c r="L91" s="469"/>
      <c r="M91" s="470"/>
      <c r="N91" s="93"/>
      <c r="O91" s="93"/>
      <c r="P91" s="12"/>
      <c r="Q91" s="13"/>
      <c r="R91" s="20"/>
      <c r="S91" s="18"/>
      <c r="T91" s="18"/>
      <c r="U91" s="18"/>
    </row>
    <row r="92" spans="1:22" s="154" customFormat="1" ht="40" customHeight="1">
      <c r="A92" s="42" t="s">
        <v>204</v>
      </c>
      <c r="B92" s="43" t="s">
        <v>17</v>
      </c>
      <c r="C92" s="43" t="s">
        <v>50</v>
      </c>
      <c r="D92" s="43">
        <v>2009</v>
      </c>
      <c r="E92" s="43">
        <v>2010</v>
      </c>
      <c r="F92" s="43">
        <v>2011</v>
      </c>
      <c r="G92" s="43">
        <v>2012</v>
      </c>
      <c r="H92" s="43">
        <v>2013</v>
      </c>
      <c r="I92" s="43">
        <v>2014</v>
      </c>
      <c r="J92" s="43">
        <v>2015</v>
      </c>
      <c r="K92" s="43">
        <v>2016</v>
      </c>
      <c r="L92" s="43">
        <v>2017</v>
      </c>
      <c r="M92" s="43">
        <v>2018</v>
      </c>
      <c r="N92" s="94" t="s">
        <v>110</v>
      </c>
      <c r="O92" s="94" t="s">
        <v>51</v>
      </c>
      <c r="P92" s="208" t="s">
        <v>339</v>
      </c>
      <c r="Q92" s="263" t="s">
        <v>604</v>
      </c>
      <c r="R92" s="263" t="s">
        <v>605</v>
      </c>
      <c r="S92" s="29" t="s">
        <v>107</v>
      </c>
      <c r="T92" s="29" t="s">
        <v>108</v>
      </c>
      <c r="U92" s="29" t="s">
        <v>622</v>
      </c>
    </row>
    <row r="93" spans="1:22" s="154" customFormat="1" ht="15" customHeight="1">
      <c r="A93" s="212" t="s">
        <v>317</v>
      </c>
      <c r="B93" s="334" t="s">
        <v>38</v>
      </c>
      <c r="C93" s="186"/>
      <c r="D93" s="177"/>
      <c r="E93" s="186"/>
      <c r="F93" s="186"/>
      <c r="G93" s="186"/>
      <c r="H93" s="186"/>
      <c r="I93" s="186"/>
      <c r="J93" s="186"/>
      <c r="K93" s="186"/>
      <c r="L93" s="186"/>
      <c r="M93" s="186"/>
      <c r="N93" s="115"/>
      <c r="O93" s="186"/>
      <c r="P93" s="186"/>
      <c r="Q93" s="186"/>
      <c r="R93" s="186"/>
      <c r="S93" s="186"/>
      <c r="T93" s="186"/>
      <c r="U93" s="186"/>
    </row>
    <row r="94" spans="1:22" s="154" customFormat="1" ht="15" customHeight="1">
      <c r="A94" s="212" t="s">
        <v>318</v>
      </c>
      <c r="B94" s="334"/>
      <c r="C94" s="186"/>
      <c r="D94" s="177"/>
      <c r="E94" s="186"/>
      <c r="F94" s="186"/>
      <c r="G94" s="186"/>
      <c r="H94" s="186"/>
      <c r="I94" s="186"/>
      <c r="J94" s="186"/>
      <c r="K94" s="186"/>
      <c r="L94" s="186"/>
      <c r="M94" s="186"/>
      <c r="N94" s="115"/>
      <c r="O94" s="186"/>
      <c r="P94" s="186"/>
      <c r="Q94" s="186"/>
      <c r="R94" s="186"/>
      <c r="S94" s="186"/>
      <c r="T94" s="186"/>
      <c r="U94" s="186"/>
    </row>
    <row r="95" spans="1:22" s="154" customFormat="1">
      <c r="A95" s="196" t="s">
        <v>522</v>
      </c>
      <c r="B95" s="334"/>
      <c r="C95" s="186"/>
      <c r="D95" s="177"/>
      <c r="E95" s="186"/>
      <c r="F95" s="186"/>
      <c r="G95" s="186"/>
      <c r="H95" s="186"/>
      <c r="I95" s="186"/>
      <c r="J95" s="186"/>
      <c r="K95" s="186"/>
      <c r="L95" s="186"/>
      <c r="M95" s="186"/>
      <c r="N95" s="115"/>
      <c r="O95" s="186"/>
      <c r="P95" s="186"/>
      <c r="Q95" s="186"/>
      <c r="R95" s="186"/>
      <c r="S95" s="186"/>
      <c r="T95" s="186"/>
      <c r="U95" s="186"/>
    </row>
    <row r="96" spans="1:22" s="154" customFormat="1" ht="42">
      <c r="A96" s="196" t="s">
        <v>321</v>
      </c>
      <c r="B96" s="334"/>
      <c r="C96" s="186"/>
      <c r="D96" s="177"/>
      <c r="E96" s="186"/>
      <c r="F96" s="186"/>
      <c r="G96" s="186"/>
      <c r="H96" s="186"/>
      <c r="I96" s="186"/>
      <c r="J96" s="186"/>
      <c r="K96" s="186"/>
      <c r="L96" s="186"/>
      <c r="M96" s="186"/>
      <c r="N96" s="115"/>
      <c r="O96" s="186"/>
      <c r="P96" s="186"/>
      <c r="Q96" s="186"/>
      <c r="R96" s="186"/>
      <c r="S96" s="186"/>
      <c r="T96" s="186"/>
      <c r="U96" s="186"/>
    </row>
    <row r="97" spans="1:22" s="154" customFormat="1" ht="15" customHeight="1">
      <c r="A97" s="196" t="s">
        <v>322</v>
      </c>
      <c r="B97" s="334"/>
      <c r="C97" s="186"/>
      <c r="D97" s="177"/>
      <c r="E97" s="186"/>
      <c r="F97" s="186"/>
      <c r="G97" s="186"/>
      <c r="H97" s="186"/>
      <c r="I97" s="186"/>
      <c r="J97" s="186"/>
      <c r="K97" s="186"/>
      <c r="L97" s="186"/>
      <c r="M97" s="186"/>
      <c r="N97" s="115"/>
      <c r="O97" s="186"/>
      <c r="P97" s="186"/>
      <c r="Q97" s="186"/>
      <c r="R97" s="186"/>
      <c r="S97" s="186"/>
      <c r="T97" s="186"/>
      <c r="U97" s="186"/>
    </row>
    <row r="98" spans="1:22" s="154" customFormat="1">
      <c r="A98" s="73" t="s">
        <v>34</v>
      </c>
      <c r="B98" s="334"/>
      <c r="C98" s="186"/>
      <c r="D98" s="177"/>
      <c r="E98" s="186"/>
      <c r="F98" s="186"/>
      <c r="G98" s="186"/>
      <c r="H98" s="186"/>
      <c r="I98" s="186"/>
      <c r="J98" s="186"/>
      <c r="K98" s="186"/>
      <c r="L98" s="186"/>
      <c r="M98" s="186"/>
      <c r="N98" s="115"/>
      <c r="O98" s="186"/>
      <c r="P98" s="186"/>
      <c r="Q98" s="186"/>
      <c r="R98" s="186"/>
      <c r="S98" s="186"/>
      <c r="T98" s="186"/>
      <c r="U98" s="186"/>
    </row>
    <row r="99" spans="1:22" s="154" customFormat="1" ht="15" customHeight="1">
      <c r="A99" s="73" t="s">
        <v>35</v>
      </c>
      <c r="B99" s="334"/>
      <c r="C99" s="186"/>
      <c r="D99" s="177"/>
      <c r="E99" s="186"/>
      <c r="F99" s="186"/>
      <c r="G99" s="186"/>
      <c r="H99" s="186"/>
      <c r="I99" s="186"/>
      <c r="J99" s="186"/>
      <c r="K99" s="186"/>
      <c r="L99" s="186"/>
      <c r="M99" s="186"/>
      <c r="N99" s="115"/>
      <c r="O99" s="186"/>
      <c r="P99" s="186"/>
      <c r="Q99" s="186"/>
      <c r="R99" s="186"/>
      <c r="S99" s="186"/>
      <c r="T99" s="186"/>
      <c r="U99" s="186"/>
    </row>
    <row r="100" spans="1:22" s="154" customFormat="1" ht="15" customHeight="1">
      <c r="A100" s="73" t="s">
        <v>30</v>
      </c>
      <c r="B100" s="334"/>
      <c r="C100" s="186"/>
      <c r="D100" s="177"/>
      <c r="E100" s="186"/>
      <c r="F100" s="186"/>
      <c r="G100" s="186"/>
      <c r="H100" s="186"/>
      <c r="I100" s="186"/>
      <c r="J100" s="186"/>
      <c r="K100" s="186"/>
      <c r="L100" s="186"/>
      <c r="M100" s="186"/>
      <c r="N100" s="115"/>
      <c r="O100" s="186"/>
      <c r="P100" s="186"/>
      <c r="Q100" s="186"/>
      <c r="R100" s="186"/>
      <c r="S100" s="186"/>
      <c r="T100" s="186"/>
      <c r="U100" s="186"/>
    </row>
    <row r="101" spans="1:22" s="154" customFormat="1" ht="15" customHeight="1">
      <c r="A101" s="212" t="s">
        <v>317</v>
      </c>
      <c r="B101" s="334" t="s">
        <v>39</v>
      </c>
      <c r="C101" s="19"/>
      <c r="D101" s="177"/>
      <c r="E101" s="19"/>
      <c r="F101" s="19"/>
      <c r="G101" s="19"/>
      <c r="H101" s="19"/>
      <c r="I101" s="19"/>
      <c r="J101" s="19"/>
      <c r="K101" s="19"/>
      <c r="L101" s="19"/>
      <c r="M101" s="19"/>
      <c r="N101" s="144"/>
      <c r="O101" s="19"/>
      <c r="P101" s="19"/>
      <c r="Q101" s="136"/>
      <c r="R101" s="19"/>
      <c r="S101" s="19"/>
      <c r="T101" s="19"/>
      <c r="U101" s="19"/>
    </row>
    <row r="102" spans="1:22" s="154" customFormat="1" ht="15" customHeight="1">
      <c r="A102" s="212" t="s">
        <v>318</v>
      </c>
      <c r="B102" s="334"/>
      <c r="C102" s="19"/>
      <c r="D102" s="177"/>
      <c r="E102" s="19"/>
      <c r="F102" s="19"/>
      <c r="G102" s="19"/>
      <c r="H102" s="19"/>
      <c r="I102" s="19"/>
      <c r="J102" s="19"/>
      <c r="K102" s="19"/>
      <c r="L102" s="19"/>
      <c r="M102" s="19"/>
      <c r="N102" s="144"/>
      <c r="O102" s="19"/>
      <c r="P102" s="19"/>
      <c r="Q102" s="136"/>
      <c r="R102" s="19"/>
      <c r="S102" s="19"/>
      <c r="T102" s="19"/>
      <c r="U102" s="19"/>
    </row>
    <row r="103" spans="1:22" s="154" customFormat="1" ht="15" customHeight="1">
      <c r="A103" s="196" t="s">
        <v>522</v>
      </c>
      <c r="B103" s="334"/>
      <c r="C103" s="19"/>
      <c r="D103" s="177"/>
      <c r="E103" s="19"/>
      <c r="F103" s="19"/>
      <c r="G103" s="19"/>
      <c r="H103" s="19"/>
      <c r="I103" s="19"/>
      <c r="J103" s="19"/>
      <c r="K103" s="19"/>
      <c r="L103" s="19"/>
      <c r="M103" s="19"/>
      <c r="N103" s="144"/>
      <c r="O103" s="19"/>
      <c r="P103" s="19"/>
      <c r="Q103" s="136"/>
      <c r="R103" s="19"/>
      <c r="S103" s="19"/>
      <c r="T103" s="19"/>
      <c r="U103" s="19"/>
    </row>
    <row r="104" spans="1:22" s="154" customFormat="1" ht="42">
      <c r="A104" s="196" t="s">
        <v>321</v>
      </c>
      <c r="B104" s="334"/>
      <c r="C104" s="19"/>
      <c r="D104" s="177"/>
      <c r="E104" s="19"/>
      <c r="F104" s="19"/>
      <c r="G104" s="19"/>
      <c r="H104" s="19"/>
      <c r="I104" s="19"/>
      <c r="J104" s="19"/>
      <c r="K104" s="19"/>
      <c r="L104" s="19"/>
      <c r="M104" s="19"/>
      <c r="N104" s="144"/>
      <c r="O104" s="19"/>
      <c r="P104" s="19"/>
      <c r="Q104" s="137"/>
      <c r="R104" s="19"/>
      <c r="S104" s="19"/>
      <c r="T104" s="19"/>
      <c r="U104" s="19"/>
    </row>
    <row r="105" spans="1:22" s="154" customFormat="1" ht="15" customHeight="1">
      <c r="A105" s="196" t="s">
        <v>322</v>
      </c>
      <c r="B105" s="334"/>
      <c r="C105" s="19"/>
      <c r="D105" s="177"/>
      <c r="E105" s="19"/>
      <c r="F105" s="19"/>
      <c r="G105" s="19"/>
      <c r="H105" s="19"/>
      <c r="I105" s="19"/>
      <c r="J105" s="19"/>
      <c r="K105" s="19"/>
      <c r="L105" s="19"/>
      <c r="M105" s="19"/>
      <c r="N105" s="144"/>
      <c r="O105" s="19"/>
      <c r="P105" s="19"/>
      <c r="Q105" s="137"/>
      <c r="R105" s="19"/>
      <c r="S105" s="19"/>
      <c r="T105" s="19"/>
      <c r="U105" s="19"/>
    </row>
    <row r="106" spans="1:22" s="154" customFormat="1" ht="15" customHeight="1">
      <c r="A106" s="73" t="s">
        <v>34</v>
      </c>
      <c r="B106" s="334"/>
      <c r="C106" s="19"/>
      <c r="D106" s="177"/>
      <c r="E106" s="19"/>
      <c r="F106" s="19"/>
      <c r="G106" s="19"/>
      <c r="H106" s="19"/>
      <c r="I106" s="19"/>
      <c r="J106" s="19"/>
      <c r="K106" s="19"/>
      <c r="L106" s="19"/>
      <c r="M106" s="19"/>
      <c r="N106" s="144"/>
      <c r="O106" s="19"/>
      <c r="P106" s="19"/>
      <c r="Q106" s="135"/>
      <c r="R106" s="19"/>
      <c r="S106" s="19"/>
      <c r="T106" s="19"/>
      <c r="U106" s="19"/>
    </row>
    <row r="107" spans="1:22" s="154" customFormat="1" ht="15" customHeight="1">
      <c r="A107" s="73" t="s">
        <v>35</v>
      </c>
      <c r="B107" s="334"/>
      <c r="C107" s="19"/>
      <c r="D107" s="177"/>
      <c r="E107" s="19"/>
      <c r="F107" s="19"/>
      <c r="G107" s="19"/>
      <c r="H107" s="19"/>
      <c r="I107" s="19"/>
      <c r="J107" s="19"/>
      <c r="K107" s="19"/>
      <c r="L107" s="19"/>
      <c r="M107" s="19"/>
      <c r="N107" s="144"/>
      <c r="O107" s="19"/>
      <c r="P107" s="19"/>
      <c r="Q107" s="135"/>
      <c r="R107" s="19"/>
      <c r="S107" s="19"/>
      <c r="T107" s="19"/>
      <c r="U107" s="19"/>
    </row>
    <row r="108" spans="1:22" s="154" customFormat="1" ht="15" customHeight="1">
      <c r="A108" s="73" t="s">
        <v>30</v>
      </c>
      <c r="B108" s="334"/>
      <c r="C108" s="19"/>
      <c r="D108" s="177"/>
      <c r="E108" s="19"/>
      <c r="F108" s="19"/>
      <c r="G108" s="19"/>
      <c r="H108" s="19"/>
      <c r="I108" s="19"/>
      <c r="J108" s="19"/>
      <c r="K108" s="19"/>
      <c r="L108" s="19"/>
      <c r="M108" s="19"/>
      <c r="N108" s="144"/>
      <c r="O108" s="19"/>
      <c r="P108" s="19"/>
      <c r="Q108" s="135"/>
      <c r="R108" s="19"/>
      <c r="S108" s="19"/>
      <c r="T108" s="19"/>
      <c r="U108" s="19"/>
    </row>
    <row r="109" spans="1:22" s="154" customFormat="1" ht="84">
      <c r="A109" s="222" t="s">
        <v>535</v>
      </c>
      <c r="B109" s="142" t="s">
        <v>40</v>
      </c>
      <c r="C109" s="176" t="s">
        <v>105</v>
      </c>
      <c r="D109" s="177"/>
      <c r="E109" s="176"/>
      <c r="F109" s="176"/>
      <c r="G109" s="176"/>
      <c r="H109" s="176"/>
      <c r="I109" s="176"/>
      <c r="J109" s="176"/>
      <c r="K109" s="176"/>
      <c r="L109" s="176"/>
      <c r="M109" s="176"/>
      <c r="N109" s="141" t="s">
        <v>106</v>
      </c>
      <c r="O109" s="176" t="s">
        <v>46</v>
      </c>
      <c r="P109" s="24" t="s">
        <v>598</v>
      </c>
      <c r="Q109" s="24" t="s">
        <v>201</v>
      </c>
      <c r="R109" s="24" t="s">
        <v>202</v>
      </c>
      <c r="S109" s="24" t="s">
        <v>682</v>
      </c>
      <c r="T109" s="24"/>
      <c r="U109" s="24" t="s">
        <v>8</v>
      </c>
    </row>
    <row r="110" spans="1:22" s="154" customFormat="1">
      <c r="A110" s="526"/>
      <c r="B110" s="526"/>
      <c r="C110" s="20"/>
      <c r="E110" s="20"/>
      <c r="F110" s="20"/>
      <c r="G110" s="20"/>
      <c r="H110" s="20"/>
      <c r="I110" s="20"/>
      <c r="J110" s="20"/>
      <c r="K110" s="20"/>
      <c r="L110" s="20"/>
      <c r="M110" s="20"/>
      <c r="N110" s="104"/>
      <c r="O110" s="104"/>
      <c r="P110" s="20"/>
      <c r="Q110" s="36"/>
      <c r="R110" s="210"/>
      <c r="S110" s="265"/>
      <c r="T110" s="266"/>
      <c r="U110" s="267"/>
      <c r="V110" s="20"/>
    </row>
    <row r="111" spans="1:22" s="154" customFormat="1">
      <c r="A111" s="326" t="s">
        <v>15</v>
      </c>
      <c r="B111" s="326"/>
      <c r="C111" s="287"/>
      <c r="D111" s="287"/>
      <c r="E111" s="287"/>
      <c r="F111" s="287"/>
      <c r="G111" s="287"/>
      <c r="H111" s="287"/>
      <c r="I111" s="287"/>
      <c r="J111" s="287"/>
      <c r="K111" s="287"/>
      <c r="L111" s="287"/>
      <c r="M111" s="287"/>
      <c r="N111" s="93"/>
      <c r="O111" s="93"/>
      <c r="P111" s="74"/>
      <c r="Q111" s="76"/>
      <c r="R111" s="76"/>
      <c r="S111" s="264"/>
      <c r="T111" s="264"/>
      <c r="U111" s="264"/>
      <c r="V111" s="20"/>
    </row>
    <row r="112" spans="1:22" s="154" customFormat="1">
      <c r="A112" s="345"/>
      <c r="B112" s="346"/>
      <c r="C112" s="351"/>
      <c r="D112" s="509"/>
      <c r="E112" s="510"/>
      <c r="F112" s="510"/>
      <c r="G112" s="510"/>
      <c r="H112" s="510"/>
      <c r="I112" s="510"/>
      <c r="J112" s="510"/>
      <c r="K112" s="510"/>
      <c r="L112" s="510"/>
      <c r="M112" s="511"/>
      <c r="N112" s="93"/>
      <c r="O112" s="93"/>
      <c r="P112" s="12"/>
      <c r="Q112" s="13"/>
      <c r="R112" s="20"/>
      <c r="S112" s="18"/>
      <c r="T112" s="18"/>
      <c r="U112" s="18"/>
    </row>
    <row r="113" spans="1:21" s="154" customFormat="1">
      <c r="A113" s="302" t="s">
        <v>41</v>
      </c>
      <c r="B113" s="302"/>
      <c r="C113" s="302"/>
      <c r="D113" s="512"/>
      <c r="E113" s="513"/>
      <c r="F113" s="513"/>
      <c r="G113" s="513"/>
      <c r="H113" s="513"/>
      <c r="I113" s="513"/>
      <c r="J113" s="513"/>
      <c r="K113" s="513"/>
      <c r="L113" s="513"/>
      <c r="M113" s="514"/>
      <c r="N113" s="93"/>
      <c r="O113" s="93"/>
      <c r="P113" s="12"/>
      <c r="Q113" s="36"/>
      <c r="R113" s="20"/>
      <c r="S113" s="18"/>
      <c r="T113" s="18"/>
      <c r="U113" s="18"/>
    </row>
    <row r="114" spans="1:21" s="154" customFormat="1" ht="31.5" customHeight="1">
      <c r="A114" s="83" t="s">
        <v>588</v>
      </c>
      <c r="B114" s="39" t="s">
        <v>17</v>
      </c>
      <c r="C114" s="39" t="s">
        <v>50</v>
      </c>
      <c r="D114" s="39">
        <v>2009</v>
      </c>
      <c r="E114" s="39">
        <v>2010</v>
      </c>
      <c r="F114" s="39">
        <v>2011</v>
      </c>
      <c r="G114" s="39">
        <v>2012</v>
      </c>
      <c r="H114" s="39">
        <v>2013</v>
      </c>
      <c r="I114" s="39">
        <v>2014</v>
      </c>
      <c r="J114" s="39">
        <v>2015</v>
      </c>
      <c r="K114" s="39">
        <v>2016</v>
      </c>
      <c r="L114" s="39">
        <v>2017</v>
      </c>
      <c r="M114" s="39">
        <v>2018</v>
      </c>
      <c r="N114" s="118" t="s">
        <v>110</v>
      </c>
      <c r="O114" s="113" t="s">
        <v>51</v>
      </c>
      <c r="P114" s="213" t="s">
        <v>339</v>
      </c>
      <c r="Q114" s="263" t="s">
        <v>604</v>
      </c>
      <c r="R114" s="263" t="s">
        <v>605</v>
      </c>
      <c r="S114" s="29" t="s">
        <v>107</v>
      </c>
      <c r="T114" s="29" t="s">
        <v>108</v>
      </c>
      <c r="U114" s="29" t="s">
        <v>622</v>
      </c>
    </row>
    <row r="115" spans="1:21" s="154" customFormat="1" ht="14.15" customHeight="1">
      <c r="A115" s="288" t="s">
        <v>205</v>
      </c>
      <c r="B115" s="136" t="s">
        <v>4</v>
      </c>
      <c r="C115" s="19"/>
      <c r="D115" s="177"/>
      <c r="E115" s="19"/>
      <c r="F115" s="19"/>
      <c r="G115" s="19"/>
      <c r="H115" s="19"/>
      <c r="I115" s="19"/>
      <c r="J115" s="19"/>
      <c r="K115" s="19"/>
      <c r="L115" s="19"/>
      <c r="M115" s="19"/>
      <c r="N115" s="144"/>
      <c r="O115" s="19"/>
      <c r="P115" s="19"/>
      <c r="Q115" s="136"/>
      <c r="R115" s="19"/>
      <c r="S115" s="19"/>
      <c r="T115" s="19"/>
      <c r="U115" s="19"/>
    </row>
    <row r="116" spans="1:21" s="154" customFormat="1">
      <c r="A116" s="288"/>
      <c r="B116" s="137" t="s">
        <v>5</v>
      </c>
      <c r="C116" s="19"/>
      <c r="D116" s="177"/>
      <c r="E116" s="19"/>
      <c r="F116" s="19"/>
      <c r="G116" s="19"/>
      <c r="H116" s="19"/>
      <c r="I116" s="19"/>
      <c r="J116" s="19"/>
      <c r="K116" s="19"/>
      <c r="L116" s="19"/>
      <c r="M116" s="19"/>
      <c r="N116" s="144"/>
      <c r="O116" s="19"/>
      <c r="P116" s="19"/>
      <c r="Q116" s="137"/>
      <c r="R116" s="19"/>
      <c r="S116" s="19"/>
      <c r="T116" s="19"/>
      <c r="U116" s="19"/>
    </row>
    <row r="117" spans="1:21" s="154" customFormat="1" ht="28.5" customHeight="1">
      <c r="A117" s="288"/>
      <c r="B117" s="137" t="s">
        <v>36</v>
      </c>
      <c r="C117" s="19"/>
      <c r="D117" s="177"/>
      <c r="E117" s="19"/>
      <c r="F117" s="19"/>
      <c r="G117" s="19"/>
      <c r="H117" s="19"/>
      <c r="I117" s="19"/>
      <c r="J117" s="19"/>
      <c r="K117" s="19"/>
      <c r="L117" s="19"/>
      <c r="M117" s="19"/>
      <c r="N117" s="144"/>
      <c r="O117" s="19"/>
      <c r="P117" s="19"/>
      <c r="Q117" s="137"/>
      <c r="R117" s="19"/>
      <c r="S117" s="19"/>
      <c r="T117" s="19"/>
      <c r="U117" s="19"/>
    </row>
    <row r="118" spans="1:21" s="154" customFormat="1">
      <c r="A118" s="288"/>
      <c r="B118" s="137" t="s">
        <v>18</v>
      </c>
      <c r="C118" s="19"/>
      <c r="D118" s="177"/>
      <c r="E118" s="19"/>
      <c r="F118" s="19"/>
      <c r="G118" s="19"/>
      <c r="H118" s="19"/>
      <c r="I118" s="19"/>
      <c r="J118" s="19"/>
      <c r="K118" s="19"/>
      <c r="L118" s="19"/>
      <c r="M118" s="19"/>
      <c r="N118" s="144"/>
      <c r="O118" s="19"/>
      <c r="P118" s="19"/>
      <c r="Q118" s="137"/>
      <c r="R118" s="19"/>
      <c r="S118" s="19"/>
      <c r="T118" s="19"/>
      <c r="U118" s="19"/>
    </row>
    <row r="119" spans="1:21" s="154" customFormat="1" ht="28">
      <c r="A119" s="288"/>
      <c r="B119" s="137" t="s">
        <v>19</v>
      </c>
      <c r="C119" s="19"/>
      <c r="D119" s="177"/>
      <c r="E119" s="19"/>
      <c r="F119" s="19"/>
      <c r="G119" s="19"/>
      <c r="H119" s="19"/>
      <c r="I119" s="19"/>
      <c r="J119" s="19"/>
      <c r="K119" s="19"/>
      <c r="L119" s="19"/>
      <c r="M119" s="19"/>
      <c r="N119" s="144"/>
      <c r="O119" s="19"/>
      <c r="P119" s="19"/>
      <c r="Q119" s="137"/>
      <c r="R119" s="19"/>
      <c r="S119" s="19"/>
      <c r="T119" s="19"/>
      <c r="U119" s="19"/>
    </row>
    <row r="120" spans="1:21" s="154" customFormat="1">
      <c r="A120" s="288" t="s">
        <v>206</v>
      </c>
      <c r="B120" s="137" t="s">
        <v>4</v>
      </c>
      <c r="C120" s="19"/>
      <c r="D120" s="177"/>
      <c r="E120" s="19"/>
      <c r="F120" s="19"/>
      <c r="G120" s="19"/>
      <c r="H120" s="19"/>
      <c r="I120" s="19"/>
      <c r="J120" s="19"/>
      <c r="K120" s="19"/>
      <c r="L120" s="19"/>
      <c r="M120" s="19"/>
      <c r="N120" s="144"/>
      <c r="O120" s="19"/>
      <c r="P120" s="19"/>
      <c r="Q120" s="137"/>
      <c r="R120" s="19"/>
      <c r="S120" s="19"/>
      <c r="T120" s="19"/>
      <c r="U120" s="19"/>
    </row>
    <row r="121" spans="1:21" s="154" customFormat="1">
      <c r="A121" s="288"/>
      <c r="B121" s="137" t="s">
        <v>5</v>
      </c>
      <c r="C121" s="19"/>
      <c r="D121" s="177"/>
      <c r="E121" s="19"/>
      <c r="F121" s="19"/>
      <c r="G121" s="19"/>
      <c r="H121" s="19"/>
      <c r="I121" s="19"/>
      <c r="J121" s="19"/>
      <c r="K121" s="19"/>
      <c r="L121" s="19"/>
      <c r="M121" s="19"/>
      <c r="N121" s="144"/>
      <c r="O121" s="19"/>
      <c r="P121" s="19"/>
      <c r="Q121" s="137"/>
      <c r="R121" s="19"/>
      <c r="S121" s="19"/>
      <c r="T121" s="19"/>
      <c r="U121" s="19"/>
    </row>
    <row r="122" spans="1:21" s="154" customFormat="1" ht="14.15" customHeight="1">
      <c r="A122" s="288"/>
      <c r="B122" s="137" t="s">
        <v>36</v>
      </c>
      <c r="C122" s="19"/>
      <c r="D122" s="177"/>
      <c r="E122" s="19"/>
      <c r="F122" s="19"/>
      <c r="G122" s="19"/>
      <c r="H122" s="19"/>
      <c r="I122" s="19"/>
      <c r="J122" s="19"/>
      <c r="K122" s="19"/>
      <c r="L122" s="19"/>
      <c r="M122" s="19"/>
      <c r="N122" s="144"/>
      <c r="O122" s="19"/>
      <c r="P122" s="19"/>
      <c r="Q122" s="137"/>
      <c r="R122" s="19"/>
      <c r="S122" s="19"/>
      <c r="T122" s="19"/>
      <c r="U122" s="19"/>
    </row>
    <row r="123" spans="1:21" s="154" customFormat="1">
      <c r="A123" s="288"/>
      <c r="B123" s="137" t="s">
        <v>18</v>
      </c>
      <c r="C123" s="19"/>
      <c r="D123" s="177"/>
      <c r="E123" s="19"/>
      <c r="F123" s="19"/>
      <c r="G123" s="19"/>
      <c r="H123" s="19"/>
      <c r="I123" s="19"/>
      <c r="J123" s="19"/>
      <c r="K123" s="19"/>
      <c r="L123" s="19"/>
      <c r="M123" s="19"/>
      <c r="N123" s="144"/>
      <c r="O123" s="19"/>
      <c r="P123" s="19"/>
      <c r="Q123" s="137"/>
      <c r="R123" s="19"/>
      <c r="S123" s="19"/>
      <c r="T123" s="19"/>
      <c r="U123" s="19"/>
    </row>
    <row r="124" spans="1:21" s="154" customFormat="1" ht="28">
      <c r="A124" s="288"/>
      <c r="B124" s="137" t="s">
        <v>19</v>
      </c>
      <c r="C124" s="19"/>
      <c r="D124" s="177"/>
      <c r="E124" s="19"/>
      <c r="F124" s="19"/>
      <c r="G124" s="19"/>
      <c r="H124" s="19"/>
      <c r="I124" s="19"/>
      <c r="J124" s="19"/>
      <c r="K124" s="19"/>
      <c r="L124" s="19"/>
      <c r="M124" s="19"/>
      <c r="N124" s="144"/>
      <c r="O124" s="19"/>
      <c r="P124" s="19"/>
      <c r="Q124" s="137"/>
      <c r="R124" s="19"/>
      <c r="S124" s="19"/>
      <c r="T124" s="19"/>
      <c r="U124" s="19"/>
    </row>
    <row r="125" spans="1:21" s="154" customFormat="1">
      <c r="A125" s="288" t="s">
        <v>214</v>
      </c>
      <c r="B125" s="288"/>
      <c r="C125" s="19"/>
      <c r="D125" s="177"/>
      <c r="E125" s="19"/>
      <c r="F125" s="19"/>
      <c r="G125" s="19"/>
      <c r="H125" s="19"/>
      <c r="I125" s="19"/>
      <c r="J125" s="19"/>
      <c r="K125" s="19"/>
      <c r="L125" s="19"/>
      <c r="M125" s="19"/>
      <c r="N125" s="144"/>
      <c r="O125" s="19"/>
      <c r="P125" s="19"/>
      <c r="Q125" s="135"/>
      <c r="R125" s="19"/>
      <c r="S125" s="19"/>
      <c r="T125" s="19"/>
      <c r="U125" s="19"/>
    </row>
    <row r="126" spans="1:21" s="154" customFormat="1">
      <c r="A126" s="288" t="s">
        <v>215</v>
      </c>
      <c r="B126" s="288"/>
      <c r="C126" s="19"/>
      <c r="D126" s="177"/>
      <c r="E126" s="19"/>
      <c r="F126" s="19"/>
      <c r="G126" s="19"/>
      <c r="H126" s="19"/>
      <c r="I126" s="19"/>
      <c r="J126" s="19"/>
      <c r="K126" s="19"/>
      <c r="L126" s="19"/>
      <c r="M126" s="19"/>
      <c r="N126" s="144"/>
      <c r="O126" s="19"/>
      <c r="P126" s="19"/>
      <c r="Q126" s="135"/>
      <c r="R126" s="19"/>
      <c r="S126" s="19"/>
      <c r="T126" s="19"/>
      <c r="U126" s="19"/>
    </row>
    <row r="127" spans="1:21" s="154" customFormat="1">
      <c r="A127" s="288" t="s">
        <v>207</v>
      </c>
      <c r="B127" s="136" t="s">
        <v>4</v>
      </c>
      <c r="C127" s="19"/>
      <c r="D127" s="177"/>
      <c r="E127" s="19"/>
      <c r="F127" s="19"/>
      <c r="G127" s="19"/>
      <c r="H127" s="19"/>
      <c r="I127" s="19"/>
      <c r="J127" s="19"/>
      <c r="K127" s="19"/>
      <c r="L127" s="19"/>
      <c r="M127" s="19"/>
      <c r="N127" s="144"/>
      <c r="O127" s="19"/>
      <c r="P127" s="19"/>
      <c r="Q127" s="136"/>
      <c r="R127" s="19"/>
      <c r="S127" s="19"/>
      <c r="T127" s="19"/>
      <c r="U127" s="19"/>
    </row>
    <row r="128" spans="1:21" s="154" customFormat="1">
      <c r="A128" s="288"/>
      <c r="B128" s="137" t="s">
        <v>5</v>
      </c>
      <c r="C128" s="19"/>
      <c r="D128" s="177"/>
      <c r="E128" s="19"/>
      <c r="F128" s="19"/>
      <c r="G128" s="19"/>
      <c r="H128" s="19"/>
      <c r="I128" s="19"/>
      <c r="J128" s="19"/>
      <c r="K128" s="19"/>
      <c r="L128" s="19"/>
      <c r="M128" s="19"/>
      <c r="N128" s="144"/>
      <c r="O128" s="19"/>
      <c r="P128" s="19"/>
      <c r="Q128" s="137"/>
      <c r="R128" s="19"/>
      <c r="S128" s="19"/>
      <c r="T128" s="19"/>
      <c r="U128" s="19"/>
    </row>
    <row r="129" spans="1:48">
      <c r="A129" s="288"/>
      <c r="B129" s="137" t="s">
        <v>36</v>
      </c>
      <c r="C129" s="19"/>
      <c r="D129" s="177"/>
      <c r="E129" s="19"/>
      <c r="F129" s="19"/>
      <c r="G129" s="19"/>
      <c r="H129" s="19"/>
      <c r="I129" s="19"/>
      <c r="J129" s="19"/>
      <c r="K129" s="19"/>
      <c r="L129" s="19"/>
      <c r="M129" s="19"/>
      <c r="N129" s="144"/>
      <c r="O129" s="19"/>
      <c r="P129" s="19"/>
      <c r="Q129" s="137"/>
      <c r="R129" s="19"/>
      <c r="S129" s="19"/>
      <c r="T129" s="19"/>
      <c r="U129" s="19"/>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row>
    <row r="130" spans="1:48">
      <c r="A130" s="288"/>
      <c r="B130" s="137" t="s">
        <v>18</v>
      </c>
      <c r="C130" s="19"/>
      <c r="D130" s="177"/>
      <c r="E130" s="19"/>
      <c r="F130" s="19"/>
      <c r="G130" s="19"/>
      <c r="H130" s="19"/>
      <c r="I130" s="19"/>
      <c r="J130" s="19"/>
      <c r="K130" s="19"/>
      <c r="L130" s="19"/>
      <c r="M130" s="19"/>
      <c r="N130" s="144"/>
      <c r="O130" s="19"/>
      <c r="P130" s="19"/>
      <c r="Q130" s="137"/>
      <c r="R130" s="19"/>
      <c r="S130" s="19"/>
      <c r="T130" s="19"/>
      <c r="U130" s="19"/>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row>
    <row r="131" spans="1:48" ht="28">
      <c r="A131" s="288"/>
      <c r="B131" s="137" t="s">
        <v>19</v>
      </c>
      <c r="C131" s="19"/>
      <c r="D131" s="177"/>
      <c r="E131" s="19"/>
      <c r="F131" s="19"/>
      <c r="G131" s="19"/>
      <c r="H131" s="19"/>
      <c r="I131" s="19"/>
      <c r="J131" s="19"/>
      <c r="K131" s="19"/>
      <c r="L131" s="19"/>
      <c r="M131" s="19"/>
      <c r="N131" s="144"/>
      <c r="O131" s="19"/>
      <c r="P131" s="19"/>
      <c r="Q131" s="137"/>
      <c r="R131" s="19"/>
      <c r="S131" s="19"/>
      <c r="T131" s="19"/>
      <c r="U131" s="19"/>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row>
    <row r="132" spans="1:48">
      <c r="A132" s="288" t="s">
        <v>208</v>
      </c>
      <c r="B132" s="137" t="s">
        <v>4</v>
      </c>
      <c r="C132" s="19"/>
      <c r="D132" s="177"/>
      <c r="E132" s="19"/>
      <c r="F132" s="19"/>
      <c r="G132" s="19"/>
      <c r="H132" s="19"/>
      <c r="I132" s="19"/>
      <c r="J132" s="19"/>
      <c r="K132" s="19"/>
      <c r="L132" s="19"/>
      <c r="M132" s="19"/>
      <c r="N132" s="144"/>
      <c r="O132" s="19"/>
      <c r="P132" s="19"/>
      <c r="Q132" s="137"/>
      <c r="R132" s="19"/>
      <c r="S132" s="19"/>
      <c r="T132" s="19"/>
      <c r="U132" s="19"/>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row>
    <row r="133" spans="1:48">
      <c r="A133" s="288"/>
      <c r="B133" s="137" t="s">
        <v>5</v>
      </c>
      <c r="C133" s="19"/>
      <c r="D133" s="177"/>
      <c r="E133" s="19"/>
      <c r="F133" s="19"/>
      <c r="G133" s="19"/>
      <c r="H133" s="19"/>
      <c r="I133" s="19"/>
      <c r="J133" s="19"/>
      <c r="K133" s="19"/>
      <c r="L133" s="19"/>
      <c r="M133" s="19"/>
      <c r="N133" s="144"/>
      <c r="O133" s="19"/>
      <c r="P133" s="19"/>
      <c r="Q133" s="137"/>
      <c r="R133" s="19"/>
      <c r="S133" s="19"/>
      <c r="T133" s="19"/>
      <c r="U133" s="19"/>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row>
    <row r="134" spans="1:48">
      <c r="A134" s="288"/>
      <c r="B134" s="137" t="s">
        <v>36</v>
      </c>
      <c r="C134" s="19"/>
      <c r="D134" s="177"/>
      <c r="E134" s="19"/>
      <c r="F134" s="19"/>
      <c r="G134" s="19"/>
      <c r="H134" s="19"/>
      <c r="I134" s="19"/>
      <c r="J134" s="19"/>
      <c r="K134" s="19"/>
      <c r="L134" s="19"/>
      <c r="M134" s="19"/>
      <c r="N134" s="144"/>
      <c r="O134" s="19"/>
      <c r="P134" s="19"/>
      <c r="Q134" s="137"/>
      <c r="R134" s="19"/>
      <c r="S134" s="19"/>
      <c r="T134" s="19"/>
      <c r="U134" s="19"/>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row>
    <row r="135" spans="1:48">
      <c r="A135" s="288"/>
      <c r="B135" s="137" t="s">
        <v>18</v>
      </c>
      <c r="C135" s="19"/>
      <c r="D135" s="177"/>
      <c r="E135" s="19"/>
      <c r="F135" s="19"/>
      <c r="G135" s="19"/>
      <c r="H135" s="19"/>
      <c r="I135" s="19"/>
      <c r="J135" s="19"/>
      <c r="K135" s="19"/>
      <c r="L135" s="19"/>
      <c r="M135" s="19"/>
      <c r="N135" s="144"/>
      <c r="O135" s="19"/>
      <c r="P135" s="19"/>
      <c r="Q135" s="137"/>
      <c r="R135" s="19"/>
      <c r="S135" s="19"/>
      <c r="T135" s="19"/>
      <c r="U135" s="19"/>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row>
    <row r="136" spans="1:48" ht="28">
      <c r="A136" s="288"/>
      <c r="B136" s="137" t="s">
        <v>19</v>
      </c>
      <c r="C136" s="19"/>
      <c r="D136" s="177"/>
      <c r="E136" s="19"/>
      <c r="F136" s="19"/>
      <c r="G136" s="19"/>
      <c r="H136" s="19"/>
      <c r="I136" s="19"/>
      <c r="J136" s="19"/>
      <c r="K136" s="19"/>
      <c r="L136" s="19"/>
      <c r="M136" s="19"/>
      <c r="N136" s="144"/>
      <c r="O136" s="19"/>
      <c r="P136" s="19"/>
      <c r="Q136" s="137"/>
      <c r="R136" s="19"/>
      <c r="S136" s="19"/>
      <c r="T136" s="19"/>
      <c r="U136" s="19"/>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row>
    <row r="137" spans="1:48">
      <c r="P137" s="154"/>
      <c r="Q137" s="20"/>
      <c r="R137" s="20"/>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row>
    <row r="138" spans="1:48">
      <c r="P138" s="154"/>
      <c r="Q138" s="20"/>
      <c r="R138" s="20"/>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row>
    <row r="139" spans="1:48">
      <c r="P139" s="154"/>
      <c r="Q139" s="20"/>
      <c r="R139" s="20"/>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row>
    <row r="140" spans="1:48">
      <c r="P140" s="154"/>
      <c r="Q140" s="20"/>
      <c r="R140" s="20"/>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row>
    <row r="141" spans="1:48">
      <c r="P141" s="154"/>
      <c r="Q141" s="20"/>
      <c r="R141" s="20"/>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row>
    <row r="142" spans="1:48">
      <c r="Q142" s="20"/>
      <c r="R142" s="20"/>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row>
    <row r="143" spans="1:48">
      <c r="Q143" s="20"/>
      <c r="R143" s="20"/>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row>
    <row r="144" spans="1:48">
      <c r="Q144" s="20"/>
      <c r="R144" s="20"/>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row>
    <row r="145" spans="17:48">
      <c r="Q145" s="20"/>
      <c r="R145" s="20"/>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row>
    <row r="146" spans="17:48">
      <c r="Q146" s="20"/>
      <c r="R146" s="20"/>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row>
    <row r="147" spans="17:48">
      <c r="Q147" s="20"/>
      <c r="R147" s="20"/>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row>
    <row r="148" spans="17:48">
      <c r="Q148" s="20"/>
      <c r="R148" s="20"/>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row>
    <row r="149" spans="17:48">
      <c r="Q149" s="20"/>
      <c r="R149" s="20"/>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row>
    <row r="150" spans="17:48">
      <c r="Q150" s="20"/>
      <c r="R150" s="20"/>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row>
    <row r="151" spans="17:48">
      <c r="Q151" s="20"/>
      <c r="R151" s="20"/>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row>
    <row r="152" spans="17:48">
      <c r="Q152" s="20"/>
      <c r="R152" s="20"/>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row>
    <row r="153" spans="17:48">
      <c r="Q153" s="20"/>
      <c r="R153" s="20"/>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row>
    <row r="154" spans="17:48">
      <c r="Q154" s="20"/>
      <c r="R154" s="20"/>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row>
    <row r="155" spans="17:48">
      <c r="Q155" s="20"/>
      <c r="R155" s="20"/>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row>
    <row r="156" spans="17:48">
      <c r="Q156" s="20"/>
      <c r="R156" s="20"/>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row>
    <row r="157" spans="17:48">
      <c r="Q157" s="20"/>
      <c r="R157" s="20"/>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row>
    <row r="158" spans="17:48">
      <c r="Q158" s="20"/>
      <c r="R158" s="20"/>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row>
    <row r="159" spans="17:48">
      <c r="Q159" s="20"/>
      <c r="R159" s="20"/>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row>
    <row r="160" spans="17:48">
      <c r="Q160" s="20"/>
      <c r="R160" s="20"/>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row>
    <row r="161" spans="17:48">
      <c r="Q161" s="20"/>
      <c r="R161" s="20"/>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row>
    <row r="162" spans="17:48">
      <c r="Q162" s="20"/>
      <c r="R162" s="20"/>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row>
    <row r="163" spans="17:48">
      <c r="Q163" s="20"/>
      <c r="R163" s="20"/>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row>
    <row r="164" spans="17:48">
      <c r="Q164" s="20"/>
      <c r="R164" s="20"/>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row>
    <row r="165" spans="17:48">
      <c r="Q165" s="20"/>
      <c r="R165" s="20"/>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row>
    <row r="166" spans="17:48">
      <c r="Q166" s="20"/>
      <c r="R166" s="20"/>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row>
    <row r="167" spans="17:48">
      <c r="Q167" s="20"/>
      <c r="R167" s="20"/>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row>
    <row r="168" spans="17:48">
      <c r="Q168" s="20"/>
      <c r="R168" s="20"/>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row>
    <row r="169" spans="17:48">
      <c r="Q169" s="20"/>
      <c r="R169" s="20"/>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row>
    <row r="170" spans="17:48">
      <c r="Q170" s="20"/>
      <c r="R170" s="20"/>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row>
    <row r="171" spans="17:48">
      <c r="Q171" s="20"/>
      <c r="R171" s="20"/>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row>
    <row r="172" spans="17:48">
      <c r="Q172" s="20"/>
      <c r="R172" s="20"/>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row>
    <row r="173" spans="17:48">
      <c r="Q173" s="20"/>
      <c r="R173" s="20"/>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row>
    <row r="174" spans="17:48">
      <c r="Q174" s="20"/>
      <c r="R174" s="20"/>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row>
    <row r="175" spans="17:48">
      <c r="Q175" s="20"/>
      <c r="R175" s="20"/>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row>
    <row r="176" spans="17:48">
      <c r="Q176" s="20"/>
      <c r="R176" s="20"/>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row>
    <row r="177" spans="17:48">
      <c r="Q177" s="20"/>
      <c r="R177" s="20"/>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row>
    <row r="178" spans="17:48">
      <c r="Q178" s="20"/>
      <c r="R178" s="20"/>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row>
    <row r="179" spans="17:48">
      <c r="Q179" s="20"/>
      <c r="R179" s="20"/>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row>
    <row r="180" spans="17:48">
      <c r="Q180" s="20"/>
      <c r="R180" s="20"/>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row>
    <row r="181" spans="17:48">
      <c r="Q181" s="20"/>
      <c r="R181" s="20"/>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row>
    <row r="182" spans="17:48">
      <c r="Q182" s="20"/>
      <c r="R182" s="20"/>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row>
    <row r="183" spans="17:48">
      <c r="Q183" s="20"/>
      <c r="R183" s="20"/>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row>
    <row r="184" spans="17:48">
      <c r="Q184" s="20"/>
      <c r="R184" s="20"/>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row>
    <row r="185" spans="17:48">
      <c r="Q185" s="20"/>
      <c r="R185" s="20"/>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row>
    <row r="186" spans="17:48">
      <c r="Q186" s="20"/>
      <c r="R186" s="20"/>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row>
    <row r="187" spans="17:48">
      <c r="Q187" s="20"/>
      <c r="R187" s="20"/>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row>
    <row r="188" spans="17:48">
      <c r="Q188" s="20"/>
      <c r="R188" s="20"/>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row>
    <row r="189" spans="17:48">
      <c r="Q189" s="20"/>
      <c r="R189" s="20"/>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row>
    <row r="190" spans="17:48">
      <c r="Q190" s="20"/>
      <c r="R190" s="20"/>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row>
    <row r="191" spans="17:48">
      <c r="Q191" s="20"/>
      <c r="R191" s="20"/>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row>
    <row r="192" spans="17:48">
      <c r="Q192" s="20"/>
      <c r="R192" s="20"/>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row>
    <row r="193" spans="17:48">
      <c r="Q193" s="20"/>
      <c r="R193" s="20"/>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row>
    <row r="194" spans="17:48">
      <c r="Q194" s="20"/>
      <c r="R194" s="20"/>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row>
    <row r="195" spans="17:48">
      <c r="Q195" s="20"/>
      <c r="R195" s="20"/>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row>
    <row r="196" spans="17:48">
      <c r="Q196" s="20"/>
      <c r="R196" s="20"/>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row>
    <row r="197" spans="17:48">
      <c r="Q197" s="20"/>
      <c r="R197" s="20"/>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row>
    <row r="198" spans="17:48">
      <c r="Q198" s="20"/>
      <c r="R198" s="20"/>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row>
    <row r="199" spans="17:48">
      <c r="Q199" s="20"/>
      <c r="R199" s="20"/>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row>
    <row r="200" spans="17:48">
      <c r="Q200" s="20"/>
      <c r="R200" s="20"/>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row>
    <row r="201" spans="17:48">
      <c r="Q201" s="20"/>
      <c r="R201" s="20"/>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row>
    <row r="202" spans="17:48">
      <c r="Q202" s="20"/>
      <c r="R202" s="20"/>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row>
    <row r="203" spans="17:48">
      <c r="Q203" s="20"/>
      <c r="R203" s="20"/>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row>
    <row r="204" spans="17:48">
      <c r="Q204" s="20"/>
      <c r="R204" s="20"/>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row>
    <row r="205" spans="17:48">
      <c r="Q205" s="20"/>
      <c r="R205" s="20"/>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row>
    <row r="206" spans="17:48">
      <c r="Q206" s="20"/>
      <c r="R206" s="20"/>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row>
    <row r="207" spans="17:48">
      <c r="Q207" s="20"/>
      <c r="R207" s="20"/>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row>
    <row r="208" spans="17:48">
      <c r="Q208" s="20"/>
      <c r="R208" s="20"/>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row>
    <row r="209" spans="17:48">
      <c r="Q209" s="20"/>
      <c r="R209" s="20"/>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row>
    <row r="210" spans="17:48">
      <c r="Q210" s="20"/>
      <c r="R210" s="20"/>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row>
    <row r="211" spans="17:48">
      <c r="Q211" s="20"/>
      <c r="R211" s="20"/>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row>
    <row r="212" spans="17:48">
      <c r="Q212" s="20"/>
      <c r="R212" s="20"/>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row>
    <row r="213" spans="17:48">
      <c r="Q213" s="20"/>
      <c r="R213" s="20"/>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row>
    <row r="214" spans="17:48">
      <c r="Q214" s="20"/>
      <c r="R214" s="20"/>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row>
    <row r="215" spans="17:48">
      <c r="Q215" s="20"/>
      <c r="R215" s="20"/>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row>
    <row r="216" spans="17:48">
      <c r="Q216" s="20"/>
      <c r="R216" s="20"/>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row>
    <row r="217" spans="17:48">
      <c r="Q217" s="20"/>
      <c r="R217" s="20"/>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row>
  </sheetData>
  <mergeCells count="98">
    <mergeCell ref="N4:P5"/>
    <mergeCell ref="D23:M23"/>
    <mergeCell ref="A1:M1"/>
    <mergeCell ref="A3:B3"/>
    <mergeCell ref="C3:M3"/>
    <mergeCell ref="A4:C4"/>
    <mergeCell ref="D4:M5"/>
    <mergeCell ref="A5:C5"/>
    <mergeCell ref="B8:B10"/>
    <mergeCell ref="B18:B19"/>
    <mergeCell ref="A23:C23"/>
    <mergeCell ref="B15:B16"/>
    <mergeCell ref="B11:B12"/>
    <mergeCell ref="D14:D16"/>
    <mergeCell ref="M14:M16"/>
    <mergeCell ref="D8:D12"/>
    <mergeCell ref="D49:M50"/>
    <mergeCell ref="A50:C50"/>
    <mergeCell ref="A48:B48"/>
    <mergeCell ref="C48:M48"/>
    <mergeCell ref="A41:A46"/>
    <mergeCell ref="B41:B46"/>
    <mergeCell ref="A49:C49"/>
    <mergeCell ref="A55:B55"/>
    <mergeCell ref="C55:M55"/>
    <mergeCell ref="D56:M57"/>
    <mergeCell ref="A57:C57"/>
    <mergeCell ref="A59:A61"/>
    <mergeCell ref="A56:C56"/>
    <mergeCell ref="D73:M74"/>
    <mergeCell ref="A74:C74"/>
    <mergeCell ref="A76:A79"/>
    <mergeCell ref="B76:B78"/>
    <mergeCell ref="B59:B61"/>
    <mergeCell ref="B62:B63"/>
    <mergeCell ref="B64:B67"/>
    <mergeCell ref="A72:B72"/>
    <mergeCell ref="C72:M72"/>
    <mergeCell ref="A64:A67"/>
    <mergeCell ref="A62:A63"/>
    <mergeCell ref="A68:A70"/>
    <mergeCell ref="A73:C73"/>
    <mergeCell ref="A111:B111"/>
    <mergeCell ref="C111:M111"/>
    <mergeCell ref="D90:M91"/>
    <mergeCell ref="B93:B100"/>
    <mergeCell ref="A81:B81"/>
    <mergeCell ref="C81:M81"/>
    <mergeCell ref="D82:M83"/>
    <mergeCell ref="A83:C83"/>
    <mergeCell ref="A82:C82"/>
    <mergeCell ref="A33:C33"/>
    <mergeCell ref="A36:A40"/>
    <mergeCell ref="B36:B40"/>
    <mergeCell ref="A32:B32"/>
    <mergeCell ref="C32:M32"/>
    <mergeCell ref="D33:M34"/>
    <mergeCell ref="A34:C34"/>
    <mergeCell ref="A24:C24"/>
    <mergeCell ref="D24:M25"/>
    <mergeCell ref="A25:C25"/>
    <mergeCell ref="A27:A30"/>
    <mergeCell ref="B27:B30"/>
    <mergeCell ref="A132:A136"/>
    <mergeCell ref="A112:C112"/>
    <mergeCell ref="A90:C90"/>
    <mergeCell ref="A91:C91"/>
    <mergeCell ref="A85:A87"/>
    <mergeCell ref="B101:B108"/>
    <mergeCell ref="A120:A124"/>
    <mergeCell ref="A125:B125"/>
    <mergeCell ref="A126:B126"/>
    <mergeCell ref="A127:A131"/>
    <mergeCell ref="A89:B89"/>
    <mergeCell ref="C89:M89"/>
    <mergeCell ref="D112:M113"/>
    <mergeCell ref="A113:C113"/>
    <mergeCell ref="A115:A119"/>
    <mergeCell ref="A110:B110"/>
    <mergeCell ref="M8:M12"/>
    <mergeCell ref="E14:E16"/>
    <mergeCell ref="F14:F16"/>
    <mergeCell ref="G14:G16"/>
    <mergeCell ref="H14:H16"/>
    <mergeCell ref="I14:I16"/>
    <mergeCell ref="E8:E12"/>
    <mergeCell ref="F8:F12"/>
    <mergeCell ref="G8:G12"/>
    <mergeCell ref="H8:H12"/>
    <mergeCell ref="I8:I12"/>
    <mergeCell ref="A7:A12"/>
    <mergeCell ref="A13:A16"/>
    <mergeCell ref="J14:J16"/>
    <mergeCell ref="K14:K16"/>
    <mergeCell ref="L14:L16"/>
    <mergeCell ref="J8:J12"/>
    <mergeCell ref="K8:K12"/>
    <mergeCell ref="L8:L12"/>
  </mergeCells>
  <phoneticPr fontId="3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M64"/>
  <sheetViews>
    <sheetView zoomScale="70" zoomScaleNormal="70" workbookViewId="0">
      <selection activeCell="S31" sqref="S31"/>
    </sheetView>
  </sheetViews>
  <sheetFormatPr baseColWidth="10" defaultColWidth="10.81640625" defaultRowHeight="14.5"/>
  <cols>
    <col min="1" max="1" width="14.1796875" customWidth="1"/>
    <col min="2" max="2" width="41.26953125" customWidth="1"/>
    <col min="3" max="3" width="8.1796875" customWidth="1"/>
    <col min="4" max="4" width="26.54296875" customWidth="1"/>
    <col min="5" max="5" width="5.81640625" customWidth="1"/>
    <col min="6" max="6" width="14.1796875" customWidth="1"/>
    <col min="7" max="7" width="17.1796875" style="243" bestFit="1" customWidth="1"/>
  </cols>
  <sheetData>
    <row r="1" spans="1:7" ht="15.5">
      <c r="A1" s="244"/>
      <c r="B1" s="244"/>
      <c r="C1" s="244"/>
      <c r="D1" s="244"/>
      <c r="E1" s="244"/>
      <c r="F1" s="244"/>
      <c r="G1" s="244"/>
    </row>
    <row r="2" spans="1:7">
      <c r="G2"/>
    </row>
    <row r="3" spans="1:7" ht="15.5">
      <c r="A3" s="244"/>
    </row>
    <row r="4" spans="1:7">
      <c r="A4" s="242"/>
    </row>
    <row r="5" spans="1:7">
      <c r="A5" s="250"/>
    </row>
    <row r="6" spans="1:7">
      <c r="A6" s="242"/>
    </row>
    <row r="7" spans="1:7">
      <c r="A7" s="242"/>
    </row>
    <row r="8" spans="1:7">
      <c r="A8" s="242"/>
    </row>
    <row r="9" spans="1:7">
      <c r="A9" s="242"/>
    </row>
    <row r="10" spans="1:7">
      <c r="A10" s="242"/>
    </row>
    <row r="11" spans="1:7">
      <c r="A11" s="242"/>
    </row>
    <row r="12" spans="1:7">
      <c r="A12" s="242"/>
    </row>
    <row r="13" spans="1:7">
      <c r="A13" s="242"/>
    </row>
    <row r="14" spans="1:7">
      <c r="A14" s="242"/>
    </row>
    <row r="15" spans="1:7">
      <c r="A15" s="242"/>
    </row>
    <row r="16" spans="1:7">
      <c r="A16" s="242"/>
    </row>
    <row r="17" spans="1:1">
      <c r="A17" s="242"/>
    </row>
    <row r="18" spans="1:1">
      <c r="A18" s="242"/>
    </row>
    <row r="19" spans="1:1">
      <c r="A19" s="242"/>
    </row>
    <row r="20" spans="1:1">
      <c r="A20" s="242"/>
    </row>
    <row r="21" spans="1:1">
      <c r="A21" s="242"/>
    </row>
    <row r="22" spans="1:1">
      <c r="A22" s="242"/>
    </row>
    <row r="23" spans="1:1">
      <c r="A23" s="242"/>
    </row>
    <row r="24" spans="1:1">
      <c r="A24" s="242"/>
    </row>
    <row r="25" spans="1:1">
      <c r="A25" s="242"/>
    </row>
    <row r="26" spans="1:1">
      <c r="A26" s="242"/>
    </row>
    <row r="27" spans="1:1">
      <c r="A27" s="242"/>
    </row>
    <row r="28" spans="1:1">
      <c r="A28" s="242"/>
    </row>
    <row r="29" spans="1:1">
      <c r="A29" s="242"/>
    </row>
    <row r="30" spans="1:1">
      <c r="A30" s="242"/>
    </row>
    <row r="31" spans="1:1">
      <c r="A31" s="242"/>
    </row>
    <row r="32" spans="1:1">
      <c r="A32" s="242"/>
    </row>
    <row r="33" spans="1:13">
      <c r="A33" s="242"/>
    </row>
    <row r="34" spans="1:13">
      <c r="G34"/>
    </row>
    <row r="35" spans="1:13">
      <c r="G35"/>
    </row>
    <row r="36" spans="1:13" ht="15.5">
      <c r="A36" s="244"/>
      <c r="B36" s="244"/>
      <c r="C36" s="244"/>
      <c r="D36" s="244"/>
      <c r="E36" s="244"/>
      <c r="F36" s="244"/>
      <c r="G36" s="245"/>
    </row>
    <row r="37" spans="1:13">
      <c r="A37" s="247"/>
      <c r="B37" s="246"/>
      <c r="C37" s="247"/>
      <c r="D37" s="247"/>
      <c r="E37" s="247"/>
      <c r="F37" s="247"/>
      <c r="G37" s="247"/>
      <c r="H37" s="247"/>
      <c r="I37" s="247"/>
      <c r="J37" s="247"/>
      <c r="K37" s="247"/>
      <c r="L37" s="247"/>
      <c r="M37" s="247"/>
    </row>
    <row r="38" spans="1:13">
      <c r="A38" s="247"/>
      <c r="B38" s="246"/>
      <c r="C38" s="247"/>
      <c r="D38" s="247"/>
      <c r="E38" s="247"/>
      <c r="F38" s="247"/>
      <c r="G38" s="247"/>
      <c r="H38" s="247"/>
    </row>
    <row r="39" spans="1:13">
      <c r="B39" s="246"/>
      <c r="C39" s="247"/>
      <c r="D39" s="247"/>
      <c r="E39" s="247"/>
      <c r="F39" s="247"/>
      <c r="G39" s="248"/>
      <c r="H39" s="247"/>
      <c r="I39" s="247"/>
      <c r="J39" s="247"/>
      <c r="K39" s="247"/>
      <c r="L39" s="247"/>
      <c r="M39" s="247"/>
    </row>
    <row r="40" spans="1:13">
      <c r="B40" s="246"/>
      <c r="C40" s="247"/>
      <c r="D40" s="247"/>
      <c r="E40" s="247"/>
      <c r="F40" s="247"/>
      <c r="G40" s="248"/>
      <c r="H40" s="247"/>
      <c r="I40" s="247"/>
      <c r="J40" s="247"/>
      <c r="K40" s="247"/>
      <c r="L40" s="247"/>
      <c r="M40" s="247"/>
    </row>
    <row r="41" spans="1:13">
      <c r="A41" s="247"/>
      <c r="B41" s="246"/>
      <c r="C41" s="247"/>
      <c r="D41" s="247"/>
      <c r="E41" s="247"/>
      <c r="F41" s="247"/>
      <c r="G41" s="248"/>
      <c r="H41" s="247"/>
      <c r="I41" s="247"/>
      <c r="J41" s="247"/>
      <c r="K41" s="247"/>
      <c r="L41" s="247"/>
      <c r="M41" s="247"/>
    </row>
    <row r="42" spans="1:13">
      <c r="B42" s="246"/>
      <c r="C42" s="247"/>
      <c r="D42" s="247"/>
      <c r="E42" s="247"/>
      <c r="F42" s="247"/>
      <c r="G42" s="248"/>
      <c r="H42" s="247"/>
      <c r="I42" s="247"/>
      <c r="J42" s="247"/>
      <c r="K42" s="247"/>
      <c r="L42" s="247"/>
      <c r="M42" s="247"/>
    </row>
    <row r="43" spans="1:13">
      <c r="B43" s="246"/>
      <c r="C43" s="247"/>
      <c r="D43" s="247"/>
      <c r="E43" s="247"/>
      <c r="F43" s="247"/>
      <c r="G43" s="248"/>
      <c r="H43" s="247"/>
      <c r="I43" s="247"/>
      <c r="J43" s="247"/>
      <c r="K43" s="247"/>
      <c r="L43" s="247"/>
      <c r="M43" s="247"/>
    </row>
    <row r="44" spans="1:13">
      <c r="A44" s="249"/>
      <c r="B44" s="246"/>
      <c r="C44" s="247"/>
      <c r="D44" s="247"/>
      <c r="E44" s="247"/>
      <c r="F44" s="247"/>
      <c r="G44" s="248"/>
      <c r="H44" s="247"/>
      <c r="I44" s="247"/>
      <c r="J44" s="247"/>
      <c r="K44" s="247"/>
      <c r="L44" s="247"/>
      <c r="M44" s="247"/>
    </row>
    <row r="45" spans="1:13">
      <c r="A45" s="251"/>
      <c r="B45" s="246"/>
      <c r="C45" s="247"/>
      <c r="D45" s="247"/>
      <c r="E45" s="247"/>
      <c r="F45" s="247"/>
      <c r="G45" s="248"/>
      <c r="H45" s="247"/>
      <c r="I45" s="247"/>
      <c r="J45" s="247"/>
      <c r="K45" s="247"/>
      <c r="L45" s="247"/>
      <c r="M45" s="247"/>
    </row>
    <row r="46" spans="1:13">
      <c r="B46" s="246"/>
      <c r="C46" s="247"/>
      <c r="D46" s="247"/>
      <c r="E46" s="247"/>
      <c r="F46" s="247"/>
      <c r="G46" s="248"/>
      <c r="H46" s="247"/>
      <c r="I46" s="247"/>
      <c r="J46" s="247"/>
      <c r="K46" s="247"/>
      <c r="L46" s="247"/>
      <c r="M46" s="247"/>
    </row>
    <row r="47" spans="1:13">
      <c r="B47" s="246"/>
      <c r="C47" s="247"/>
      <c r="D47" s="247"/>
      <c r="E47" s="247"/>
      <c r="F47" s="247"/>
      <c r="G47" s="248"/>
      <c r="H47" s="247"/>
      <c r="I47" s="247"/>
      <c r="J47" s="247"/>
      <c r="K47" s="247"/>
      <c r="L47" s="247"/>
      <c r="M47" s="247"/>
    </row>
    <row r="48" spans="1:13">
      <c r="A48" s="247"/>
      <c r="B48" s="246"/>
      <c r="C48" s="247"/>
      <c r="D48" s="247"/>
      <c r="E48" s="247"/>
      <c r="F48" s="247"/>
      <c r="G48" s="248"/>
      <c r="H48" s="247"/>
      <c r="I48" s="247"/>
      <c r="J48" s="247"/>
      <c r="K48" s="247"/>
      <c r="L48" s="247"/>
      <c r="M48" s="247"/>
    </row>
    <row r="49" spans="1:13">
      <c r="B49" s="246"/>
      <c r="C49" s="247"/>
      <c r="D49" s="247"/>
      <c r="E49" s="247"/>
      <c r="F49" s="247"/>
      <c r="G49" s="248"/>
      <c r="H49" s="247"/>
      <c r="I49" s="247"/>
      <c r="J49" s="247"/>
      <c r="K49" s="247"/>
      <c r="L49" s="247"/>
      <c r="M49" s="247"/>
    </row>
    <row r="50" spans="1:13">
      <c r="B50" s="246"/>
      <c r="C50" s="247"/>
      <c r="D50" s="247"/>
      <c r="E50" s="247"/>
      <c r="F50" s="247"/>
      <c r="G50" s="248"/>
      <c r="H50" s="247"/>
      <c r="I50" s="247"/>
      <c r="J50" s="247"/>
      <c r="K50" s="247"/>
      <c r="L50" s="247"/>
      <c r="M50" s="247"/>
    </row>
    <row r="51" spans="1:13">
      <c r="A51" s="247"/>
      <c r="B51" s="246"/>
      <c r="C51" s="247"/>
      <c r="D51" s="247"/>
      <c r="E51" s="247"/>
      <c r="F51" s="247"/>
      <c r="G51" s="248"/>
      <c r="H51" s="247"/>
      <c r="I51" s="247"/>
      <c r="J51" s="247"/>
      <c r="K51" s="247"/>
      <c r="L51" s="247"/>
      <c r="M51" s="247"/>
    </row>
    <row r="52" spans="1:13">
      <c r="B52" s="246"/>
      <c r="C52" s="247"/>
      <c r="D52" s="247"/>
      <c r="E52" s="247"/>
      <c r="F52" s="247"/>
      <c r="G52" s="248"/>
      <c r="H52" s="247"/>
      <c r="I52" s="247"/>
      <c r="J52" s="247"/>
      <c r="K52" s="247"/>
      <c r="L52" s="247"/>
      <c r="M52" s="247"/>
    </row>
    <row r="53" spans="1:13">
      <c r="B53" s="246"/>
      <c r="C53" s="247"/>
      <c r="D53" s="247"/>
      <c r="E53" s="247"/>
      <c r="F53" s="247"/>
      <c r="G53" s="248"/>
      <c r="H53" s="247"/>
      <c r="I53" s="247"/>
      <c r="J53" s="247"/>
      <c r="K53" s="247"/>
      <c r="L53" s="247"/>
      <c r="M53" s="247"/>
    </row>
    <row r="54" spans="1:13">
      <c r="A54" s="247"/>
      <c r="B54" s="246"/>
      <c r="C54" s="247"/>
      <c r="D54" s="247"/>
      <c r="E54" s="247"/>
      <c r="F54" s="247"/>
      <c r="G54" s="248"/>
      <c r="H54" s="247"/>
      <c r="I54" s="247"/>
      <c r="J54" s="247"/>
      <c r="K54" s="247"/>
      <c r="L54" s="247"/>
      <c r="M54" s="247"/>
    </row>
    <row r="55" spans="1:13">
      <c r="B55" s="246"/>
      <c r="C55" s="247"/>
      <c r="D55" s="247"/>
      <c r="E55" s="247"/>
      <c r="F55" s="247"/>
      <c r="G55" s="248"/>
      <c r="H55" s="247"/>
      <c r="I55" s="247"/>
      <c r="J55" s="247"/>
      <c r="K55" s="247"/>
      <c r="L55" s="247"/>
      <c r="M55" s="247"/>
    </row>
    <row r="56" spans="1:13">
      <c r="B56" s="246"/>
      <c r="C56" s="247"/>
      <c r="D56" s="247"/>
      <c r="E56" s="247"/>
      <c r="F56" s="247"/>
      <c r="G56" s="248"/>
      <c r="H56" s="247"/>
      <c r="I56" s="247"/>
      <c r="J56" s="247"/>
      <c r="K56" s="247"/>
      <c r="L56" s="247"/>
    </row>
    <row r="59" spans="1:13">
      <c r="A59" s="249"/>
    </row>
    <row r="60" spans="1:13">
      <c r="A60" s="242"/>
    </row>
    <row r="61" spans="1:13">
      <c r="A61" s="242"/>
    </row>
    <row r="62" spans="1:13">
      <c r="A62" s="242"/>
    </row>
    <row r="63" spans="1:13">
      <c r="A63" s="242"/>
    </row>
    <row r="64" spans="1:13">
      <c r="A64" s="242"/>
    </row>
  </sheetData>
  <pageMargins left="0.7" right="0.7" top="0.78740157499999996" bottom="0.78740157499999996"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2:E52"/>
  <sheetViews>
    <sheetView workbookViewId="0">
      <selection activeCell="F1" sqref="F1:F1048576"/>
    </sheetView>
  </sheetViews>
  <sheetFormatPr baseColWidth="10" defaultColWidth="8.7265625" defaultRowHeight="12.5"/>
  <cols>
    <col min="1" max="1" width="8.7265625" style="157"/>
    <col min="2" max="2" width="15.453125" style="157" bestFit="1" customWidth="1"/>
    <col min="3" max="3" width="30.26953125" style="157" customWidth="1"/>
    <col min="4" max="4" width="41" style="157" customWidth="1"/>
    <col min="5" max="5" width="61.54296875" style="157" customWidth="1"/>
    <col min="6" max="16384" width="8.7265625" style="157"/>
  </cols>
  <sheetData>
    <row r="2" spans="1:5" ht="13">
      <c r="A2" s="549" t="s">
        <v>384</v>
      </c>
      <c r="B2" s="549"/>
      <c r="C2" s="156" t="s">
        <v>385</v>
      </c>
      <c r="D2" s="156" t="s">
        <v>386</v>
      </c>
      <c r="E2" s="262" t="s">
        <v>387</v>
      </c>
    </row>
    <row r="3" spans="1:5" ht="50">
      <c r="A3" s="550">
        <v>1</v>
      </c>
      <c r="B3" s="550" t="s">
        <v>388</v>
      </c>
      <c r="C3" s="256" t="s">
        <v>389</v>
      </c>
      <c r="D3" s="256" t="s">
        <v>565</v>
      </c>
      <c r="E3" s="256" t="s">
        <v>567</v>
      </c>
    </row>
    <row r="4" spans="1:5" ht="37.5">
      <c r="A4" s="550"/>
      <c r="B4" s="550"/>
      <c r="C4" s="256" t="s">
        <v>390</v>
      </c>
      <c r="D4" s="256" t="s">
        <v>572</v>
      </c>
      <c r="E4" s="256" t="s">
        <v>566</v>
      </c>
    </row>
    <row r="5" spans="1:5" ht="25">
      <c r="A5" s="550"/>
      <c r="B5" s="550"/>
      <c r="C5" s="256" t="s">
        <v>391</v>
      </c>
      <c r="D5" s="256" t="s">
        <v>573</v>
      </c>
      <c r="E5" s="256" t="s">
        <v>431</v>
      </c>
    </row>
    <row r="6" spans="1:5" ht="75">
      <c r="A6" s="550"/>
      <c r="B6" s="550"/>
      <c r="C6" s="256" t="s">
        <v>392</v>
      </c>
      <c r="D6" s="256" t="s">
        <v>393</v>
      </c>
      <c r="E6" s="256" t="s">
        <v>432</v>
      </c>
    </row>
    <row r="7" spans="1:5" ht="87.5">
      <c r="A7" s="550">
        <v>2</v>
      </c>
      <c r="B7" s="550" t="s">
        <v>394</v>
      </c>
      <c r="C7" s="256" t="s">
        <v>395</v>
      </c>
      <c r="D7" s="256" t="s">
        <v>396</v>
      </c>
      <c r="E7" s="256" t="s">
        <v>433</v>
      </c>
    </row>
    <row r="8" spans="1:5" ht="50">
      <c r="A8" s="550"/>
      <c r="B8" s="550"/>
      <c r="C8" s="256" t="s">
        <v>397</v>
      </c>
      <c r="D8" s="256" t="s">
        <v>398</v>
      </c>
      <c r="E8" s="256" t="s">
        <v>434</v>
      </c>
    </row>
    <row r="9" spans="1:5" ht="62.5">
      <c r="A9" s="550"/>
      <c r="B9" s="550"/>
      <c r="C9" s="256" t="s">
        <v>399</v>
      </c>
      <c r="D9" s="256" t="s">
        <v>400</v>
      </c>
      <c r="E9" s="256" t="s">
        <v>595</v>
      </c>
    </row>
    <row r="10" spans="1:5" ht="75">
      <c r="A10" s="550"/>
      <c r="B10" s="550"/>
      <c r="C10" s="256" t="s">
        <v>401</v>
      </c>
      <c r="D10" s="256" t="s">
        <v>402</v>
      </c>
      <c r="E10" s="256" t="s">
        <v>435</v>
      </c>
    </row>
    <row r="11" spans="1:5" ht="37.5">
      <c r="A11" s="550">
        <v>3</v>
      </c>
      <c r="B11" s="550" t="s">
        <v>403</v>
      </c>
      <c r="C11" s="256" t="s">
        <v>404</v>
      </c>
      <c r="D11" s="256" t="s">
        <v>405</v>
      </c>
      <c r="E11" s="256" t="s">
        <v>436</v>
      </c>
    </row>
    <row r="12" spans="1:5" ht="37.5">
      <c r="A12" s="550"/>
      <c r="B12" s="550"/>
      <c r="C12" s="256" t="s">
        <v>406</v>
      </c>
      <c r="D12" s="256" t="s">
        <v>407</v>
      </c>
      <c r="E12" s="256" t="s">
        <v>408</v>
      </c>
    </row>
    <row r="13" spans="1:5" ht="37.5">
      <c r="A13" s="550"/>
      <c r="B13" s="550"/>
      <c r="C13" s="256" t="s">
        <v>409</v>
      </c>
      <c r="D13" s="256" t="s">
        <v>410</v>
      </c>
      <c r="E13" s="256" t="s">
        <v>411</v>
      </c>
    </row>
    <row r="14" spans="1:5" ht="112.5">
      <c r="A14" s="550">
        <v>4</v>
      </c>
      <c r="B14" s="550" t="s">
        <v>412</v>
      </c>
      <c r="C14" s="256" t="s">
        <v>413</v>
      </c>
      <c r="D14" s="256" t="s">
        <v>437</v>
      </c>
      <c r="E14" s="256" t="s">
        <v>438</v>
      </c>
    </row>
    <row r="15" spans="1:5" ht="87.5">
      <c r="A15" s="550"/>
      <c r="B15" s="550"/>
      <c r="C15" s="256" t="s">
        <v>414</v>
      </c>
      <c r="D15" s="256" t="s">
        <v>415</v>
      </c>
      <c r="E15" s="256" t="s">
        <v>439</v>
      </c>
    </row>
    <row r="16" spans="1:5" ht="50">
      <c r="A16" s="550"/>
      <c r="B16" s="550"/>
      <c r="C16" s="256" t="s">
        <v>416</v>
      </c>
      <c r="D16" s="256" t="s">
        <v>417</v>
      </c>
      <c r="E16" s="256" t="s">
        <v>440</v>
      </c>
    </row>
    <row r="17" spans="1:5" ht="37.5">
      <c r="A17" s="550"/>
      <c r="B17" s="550"/>
      <c r="C17" s="256" t="s">
        <v>418</v>
      </c>
      <c r="D17" s="256" t="s">
        <v>419</v>
      </c>
      <c r="E17" s="256" t="s">
        <v>441</v>
      </c>
    </row>
    <row r="18" spans="1:5" s="158" customFormat="1" ht="87.5">
      <c r="A18" s="550"/>
      <c r="B18" s="550"/>
      <c r="C18" s="256" t="s">
        <v>420</v>
      </c>
      <c r="D18" s="256" t="s">
        <v>421</v>
      </c>
      <c r="E18" s="256" t="s">
        <v>442</v>
      </c>
    </row>
    <row r="19" spans="1:5" ht="37.5">
      <c r="A19" s="550"/>
      <c r="B19" s="550"/>
      <c r="C19" s="256" t="s">
        <v>443</v>
      </c>
      <c r="D19" s="256" t="s">
        <v>422</v>
      </c>
      <c r="E19" s="256" t="s">
        <v>423</v>
      </c>
    </row>
    <row r="20" spans="1:5" ht="37.5">
      <c r="A20" s="550"/>
      <c r="B20" s="550"/>
      <c r="C20" s="256" t="s">
        <v>424</v>
      </c>
      <c r="D20" s="256" t="s">
        <v>425</v>
      </c>
      <c r="E20" s="256" t="s">
        <v>426</v>
      </c>
    </row>
    <row r="21" spans="1:5" ht="37.5">
      <c r="A21" s="550"/>
      <c r="B21" s="550"/>
      <c r="C21" s="256" t="s">
        <v>427</v>
      </c>
      <c r="D21" s="256" t="s">
        <v>428</v>
      </c>
      <c r="E21" s="256" t="s">
        <v>429</v>
      </c>
    </row>
    <row r="22" spans="1:5" ht="62.5">
      <c r="A22" s="550"/>
      <c r="B22" s="550"/>
      <c r="C22" s="256" t="s">
        <v>444</v>
      </c>
      <c r="D22" s="256" t="s">
        <v>445</v>
      </c>
      <c r="E22" s="256" t="s">
        <v>446</v>
      </c>
    </row>
    <row r="23" spans="1:5" ht="37.5">
      <c r="A23" s="550"/>
      <c r="B23" s="550"/>
      <c r="C23" s="256" t="s">
        <v>447</v>
      </c>
      <c r="D23" s="256" t="s">
        <v>430</v>
      </c>
      <c r="E23" s="256" t="s">
        <v>448</v>
      </c>
    </row>
    <row r="26" spans="1:5" ht="13">
      <c r="B26" s="552" t="s">
        <v>472</v>
      </c>
      <c r="C26" s="552"/>
      <c r="D26" s="552"/>
      <c r="E26" s="552"/>
    </row>
    <row r="27" spans="1:5">
      <c r="B27" s="551" t="s">
        <v>449</v>
      </c>
      <c r="C27" s="551"/>
      <c r="D27" s="551"/>
      <c r="E27" s="551"/>
    </row>
    <row r="28" spans="1:5">
      <c r="B28" s="551" t="s">
        <v>450</v>
      </c>
      <c r="C28" s="551"/>
      <c r="D28" s="551"/>
      <c r="E28" s="551"/>
    </row>
    <row r="29" spans="1:5">
      <c r="B29" s="551" t="s">
        <v>451</v>
      </c>
      <c r="C29" s="551"/>
      <c r="D29" s="551"/>
      <c r="E29" s="551"/>
    </row>
    <row r="30" spans="1:5">
      <c r="B30" s="551" t="s">
        <v>452</v>
      </c>
      <c r="C30" s="551"/>
      <c r="D30" s="551"/>
      <c r="E30" s="551"/>
    </row>
    <row r="31" spans="1:5">
      <c r="B31" s="551" t="s">
        <v>453</v>
      </c>
      <c r="C31" s="551"/>
      <c r="D31" s="551"/>
      <c r="E31" s="551"/>
    </row>
    <row r="32" spans="1:5" ht="28.5" customHeight="1">
      <c r="B32" s="553" t="s">
        <v>454</v>
      </c>
      <c r="C32" s="553"/>
      <c r="D32" s="553"/>
      <c r="E32" s="553"/>
    </row>
    <row r="33" spans="2:5">
      <c r="B33" s="553" t="s">
        <v>455</v>
      </c>
      <c r="C33" s="553"/>
      <c r="D33" s="553"/>
      <c r="E33" s="553"/>
    </row>
    <row r="34" spans="2:5" ht="27.65" customHeight="1">
      <c r="B34" s="553" t="s">
        <v>456</v>
      </c>
      <c r="C34" s="553"/>
      <c r="D34" s="553"/>
      <c r="E34" s="553"/>
    </row>
    <row r="35" spans="2:5" ht="29.15" customHeight="1">
      <c r="B35" s="553" t="s">
        <v>457</v>
      </c>
      <c r="C35" s="553"/>
      <c r="D35" s="553"/>
      <c r="E35" s="553"/>
    </row>
    <row r="36" spans="2:5">
      <c r="B36" s="553" t="s">
        <v>458</v>
      </c>
      <c r="C36" s="553"/>
      <c r="D36" s="553"/>
      <c r="E36" s="553"/>
    </row>
    <row r="37" spans="2:5" ht="30" customHeight="1">
      <c r="B37" s="553" t="s">
        <v>459</v>
      </c>
      <c r="C37" s="553"/>
      <c r="D37" s="553"/>
      <c r="E37" s="553"/>
    </row>
    <row r="38" spans="2:5" ht="29.5" customHeight="1">
      <c r="B38" s="553" t="s">
        <v>460</v>
      </c>
      <c r="C38" s="553"/>
      <c r="D38" s="553"/>
      <c r="E38" s="553"/>
    </row>
    <row r="39" spans="2:5">
      <c r="B39" s="551" t="s">
        <v>461</v>
      </c>
      <c r="C39" s="551"/>
      <c r="D39" s="551"/>
      <c r="E39" s="551"/>
    </row>
    <row r="40" spans="2:5">
      <c r="B40" s="551" t="s">
        <v>462</v>
      </c>
      <c r="C40" s="551"/>
      <c r="D40" s="551"/>
      <c r="E40" s="551"/>
    </row>
    <row r="41" spans="2:5">
      <c r="B41" s="551" t="s">
        <v>463</v>
      </c>
      <c r="C41" s="551"/>
      <c r="D41" s="551"/>
      <c r="E41" s="551"/>
    </row>
    <row r="42" spans="2:5" ht="29.15" customHeight="1">
      <c r="B42" s="553" t="s">
        <v>464</v>
      </c>
      <c r="C42" s="553"/>
      <c r="D42" s="553"/>
      <c r="E42" s="553"/>
    </row>
    <row r="43" spans="2:5" ht="32.15" customHeight="1">
      <c r="B43" s="553" t="s">
        <v>465</v>
      </c>
      <c r="C43" s="553"/>
      <c r="D43" s="553"/>
      <c r="E43" s="553"/>
    </row>
    <row r="44" spans="2:5">
      <c r="B44" s="551" t="s">
        <v>466</v>
      </c>
      <c r="C44" s="551"/>
      <c r="D44" s="551"/>
      <c r="E44" s="551"/>
    </row>
    <row r="45" spans="2:5">
      <c r="B45" s="553" t="s">
        <v>467</v>
      </c>
      <c r="C45" s="553"/>
      <c r="D45" s="553"/>
      <c r="E45" s="553"/>
    </row>
    <row r="46" spans="2:5" ht="29.15" customHeight="1">
      <c r="B46" s="553" t="s">
        <v>473</v>
      </c>
      <c r="C46" s="553"/>
      <c r="D46" s="553"/>
      <c r="E46" s="553"/>
    </row>
    <row r="47" spans="2:5" ht="29.5" customHeight="1">
      <c r="B47" s="553" t="s">
        <v>468</v>
      </c>
      <c r="C47" s="553"/>
      <c r="D47" s="553"/>
      <c r="E47" s="553"/>
    </row>
    <row r="48" spans="2:5" ht="25" customHeight="1">
      <c r="B48" s="553" t="s">
        <v>469</v>
      </c>
      <c r="C48" s="553"/>
      <c r="D48" s="553"/>
      <c r="E48" s="553"/>
    </row>
    <row r="49" spans="2:5">
      <c r="B49" s="553" t="s">
        <v>470</v>
      </c>
      <c r="C49" s="553"/>
      <c r="D49" s="553"/>
      <c r="E49" s="553"/>
    </row>
    <row r="50" spans="2:5">
      <c r="B50" s="553" t="s">
        <v>471</v>
      </c>
      <c r="C50" s="553"/>
      <c r="D50" s="553"/>
      <c r="E50" s="553"/>
    </row>
    <row r="51" spans="2:5">
      <c r="B51" s="159"/>
    </row>
    <row r="52" spans="2:5">
      <c r="B52" s="160"/>
    </row>
  </sheetData>
  <mergeCells count="34">
    <mergeCell ref="B50:E50"/>
    <mergeCell ref="B35:E35"/>
    <mergeCell ref="B46:E46"/>
    <mergeCell ref="B47:E47"/>
    <mergeCell ref="B48:E48"/>
    <mergeCell ref="B49:E49"/>
    <mergeCell ref="B45:E45"/>
    <mergeCell ref="B36:E36"/>
    <mergeCell ref="B37:E37"/>
    <mergeCell ref="B38:E38"/>
    <mergeCell ref="B39:E39"/>
    <mergeCell ref="B40:E40"/>
    <mergeCell ref="B41:E41"/>
    <mergeCell ref="B42:E42"/>
    <mergeCell ref="B43:E43"/>
    <mergeCell ref="B44:E44"/>
    <mergeCell ref="B30:E30"/>
    <mergeCell ref="B31:E31"/>
    <mergeCell ref="B32:E32"/>
    <mergeCell ref="B33:E33"/>
    <mergeCell ref="B34:E34"/>
    <mergeCell ref="B14:B23"/>
    <mergeCell ref="A14:A23"/>
    <mergeCell ref="B27:E27"/>
    <mergeCell ref="B28:E28"/>
    <mergeCell ref="B29:E29"/>
    <mergeCell ref="B26:E26"/>
    <mergeCell ref="A2:B2"/>
    <mergeCell ref="A3:A6"/>
    <mergeCell ref="A7:A10"/>
    <mergeCell ref="A11:A13"/>
    <mergeCell ref="B11:B13"/>
    <mergeCell ref="B7:B10"/>
    <mergeCell ref="B3:B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D44"/>
  <sheetViews>
    <sheetView topLeftCell="A13" workbookViewId="0">
      <selection activeCell="D47" sqref="D47"/>
    </sheetView>
  </sheetViews>
  <sheetFormatPr baseColWidth="10" defaultColWidth="9.1796875" defaultRowHeight="14.5"/>
  <cols>
    <col min="1" max="1" width="10.7265625" customWidth="1"/>
    <col min="2" max="2" width="63.1796875" style="50" bestFit="1" customWidth="1"/>
    <col min="3" max="3" width="57.26953125" bestFit="1" customWidth="1"/>
  </cols>
  <sheetData>
    <row r="2" spans="1:4">
      <c r="A2" s="54" t="s">
        <v>254</v>
      </c>
      <c r="B2" s="54"/>
    </row>
    <row r="3" spans="1:4">
      <c r="A3" t="s">
        <v>2</v>
      </c>
      <c r="B3" s="50" t="s">
        <v>255</v>
      </c>
      <c r="C3" s="555" t="s">
        <v>280</v>
      </c>
    </row>
    <row r="4" spans="1:4">
      <c r="B4" s="50" t="s">
        <v>5</v>
      </c>
      <c r="C4" s="555"/>
    </row>
    <row r="5" spans="1:4">
      <c r="B5" s="50" t="s">
        <v>36</v>
      </c>
      <c r="C5" s="555"/>
    </row>
    <row r="6" spans="1:4">
      <c r="A6" t="s">
        <v>3</v>
      </c>
      <c r="B6" s="50" t="s">
        <v>255</v>
      </c>
      <c r="C6" s="555"/>
    </row>
    <row r="7" spans="1:4">
      <c r="B7" s="50" t="s">
        <v>5</v>
      </c>
      <c r="C7" s="555"/>
    </row>
    <row r="8" spans="1:4">
      <c r="B8" s="50" t="s">
        <v>36</v>
      </c>
      <c r="C8" s="555"/>
    </row>
    <row r="10" spans="1:4">
      <c r="A10" t="s">
        <v>256</v>
      </c>
    </row>
    <row r="11" spans="1:4" ht="30" customHeight="1">
      <c r="A11" s="556" t="s">
        <v>267</v>
      </c>
      <c r="B11" s="50" t="s">
        <v>16</v>
      </c>
      <c r="C11" t="s">
        <v>268</v>
      </c>
      <c r="D11" s="50" t="s">
        <v>258</v>
      </c>
    </row>
    <row r="12" spans="1:4">
      <c r="A12" s="556"/>
      <c r="B12" t="s">
        <v>257</v>
      </c>
      <c r="C12" t="s">
        <v>281</v>
      </c>
    </row>
    <row r="13" spans="1:4">
      <c r="A13" s="53" t="s">
        <v>3</v>
      </c>
      <c r="B13" s="50" t="s">
        <v>18</v>
      </c>
      <c r="C13" t="s">
        <v>274</v>
      </c>
    </row>
    <row r="15" spans="1:4">
      <c r="A15" t="s">
        <v>21</v>
      </c>
    </row>
    <row r="16" spans="1:4" ht="15" customHeight="1">
      <c r="A16" s="555" t="s">
        <v>267</v>
      </c>
      <c r="B16" t="s">
        <v>45</v>
      </c>
      <c r="C16" t="s">
        <v>283</v>
      </c>
    </row>
    <row r="17" spans="1:4">
      <c r="A17" s="555"/>
      <c r="B17" t="s">
        <v>23</v>
      </c>
      <c r="C17" t="s">
        <v>282</v>
      </c>
    </row>
    <row r="18" spans="1:4">
      <c r="A18" s="555"/>
      <c r="B18" t="s">
        <v>19</v>
      </c>
    </row>
    <row r="19" spans="1:4">
      <c r="A19" s="555"/>
      <c r="B19" t="s">
        <v>43</v>
      </c>
      <c r="C19" t="s">
        <v>275</v>
      </c>
    </row>
    <row r="20" spans="1:4">
      <c r="A20" s="53"/>
      <c r="B20"/>
    </row>
    <row r="21" spans="1:4">
      <c r="A21" t="s">
        <v>259</v>
      </c>
      <c r="C21" t="s">
        <v>272</v>
      </c>
    </row>
    <row r="22" spans="1:4" ht="15" customHeight="1">
      <c r="A22" s="555" t="s">
        <v>267</v>
      </c>
      <c r="B22" s="50" t="s">
        <v>5</v>
      </c>
      <c r="C22" t="s">
        <v>269</v>
      </c>
    </row>
    <row r="23" spans="1:4">
      <c r="A23" s="555"/>
      <c r="B23" s="50" t="s">
        <v>19</v>
      </c>
      <c r="C23" t="s">
        <v>284</v>
      </c>
    </row>
    <row r="24" spans="1:4">
      <c r="A24" s="555"/>
      <c r="B24" s="50" t="s">
        <v>16</v>
      </c>
      <c r="C24" t="s">
        <v>270</v>
      </c>
    </row>
    <row r="25" spans="1:4">
      <c r="A25" s="554" t="s">
        <v>30</v>
      </c>
      <c r="B25" s="554"/>
      <c r="C25" t="s">
        <v>271</v>
      </c>
    </row>
    <row r="27" spans="1:4">
      <c r="A27" t="s">
        <v>37</v>
      </c>
    </row>
    <row r="28" spans="1:4" ht="15" customHeight="1">
      <c r="A28" s="555" t="s">
        <v>263</v>
      </c>
      <c r="B28" s="555" t="s">
        <v>267</v>
      </c>
      <c r="C28" t="s">
        <v>4</v>
      </c>
      <c r="D28" t="s">
        <v>268</v>
      </c>
    </row>
    <row r="29" spans="1:4">
      <c r="A29" s="555"/>
      <c r="B29" s="555"/>
      <c r="C29" t="s">
        <v>5</v>
      </c>
      <c r="D29" t="s">
        <v>268</v>
      </c>
    </row>
    <row r="30" spans="1:4">
      <c r="A30" s="555"/>
      <c r="B30" s="555"/>
      <c r="C30" t="s">
        <v>11</v>
      </c>
      <c r="D30" t="s">
        <v>277</v>
      </c>
    </row>
    <row r="31" spans="1:4">
      <c r="A31" s="555"/>
      <c r="B31" s="555"/>
      <c r="C31" t="s">
        <v>19</v>
      </c>
      <c r="D31" t="s">
        <v>286</v>
      </c>
    </row>
    <row r="32" spans="1:4">
      <c r="A32" s="555"/>
      <c r="B32" s="555"/>
      <c r="C32" t="s">
        <v>16</v>
      </c>
      <c r="D32" t="s">
        <v>286</v>
      </c>
    </row>
    <row r="33" spans="1:4">
      <c r="A33" s="555"/>
      <c r="B33" s="554" t="s">
        <v>34</v>
      </c>
      <c r="C33" s="554"/>
      <c r="D33" t="s">
        <v>261</v>
      </c>
    </row>
    <row r="34" spans="1:4">
      <c r="A34" s="555"/>
      <c r="B34" s="554" t="s">
        <v>35</v>
      </c>
      <c r="C34" s="554"/>
      <c r="D34" t="s">
        <v>262</v>
      </c>
    </row>
    <row r="35" spans="1:4">
      <c r="A35" s="555"/>
      <c r="B35" s="554" t="s">
        <v>30</v>
      </c>
      <c r="C35" s="554"/>
      <c r="D35" t="s">
        <v>285</v>
      </c>
    </row>
    <row r="36" spans="1:4">
      <c r="B36"/>
    </row>
    <row r="37" spans="1:4">
      <c r="A37" t="s">
        <v>264</v>
      </c>
    </row>
    <row r="38" spans="1:4" ht="15" customHeight="1">
      <c r="A38" s="555" t="s">
        <v>265</v>
      </c>
      <c r="B38" s="555" t="s">
        <v>267</v>
      </c>
      <c r="C38" t="s">
        <v>4</v>
      </c>
      <c r="D38" t="s">
        <v>285</v>
      </c>
    </row>
    <row r="39" spans="1:4">
      <c r="A39" s="555"/>
      <c r="B39" s="555"/>
      <c r="C39" t="s">
        <v>5</v>
      </c>
      <c r="D39" t="s">
        <v>285</v>
      </c>
    </row>
    <row r="40" spans="1:4">
      <c r="A40" s="555"/>
      <c r="B40" s="555"/>
      <c r="C40" t="s">
        <v>11</v>
      </c>
      <c r="D40" t="s">
        <v>278</v>
      </c>
    </row>
    <row r="41" spans="1:4">
      <c r="A41" s="555"/>
      <c r="B41" s="555"/>
      <c r="C41" t="s">
        <v>18</v>
      </c>
      <c r="D41" t="s">
        <v>285</v>
      </c>
    </row>
    <row r="42" spans="1:4">
      <c r="A42" s="555"/>
      <c r="B42" s="555"/>
      <c r="C42" t="s">
        <v>19</v>
      </c>
      <c r="D42" t="s">
        <v>285</v>
      </c>
    </row>
    <row r="43" spans="1:4">
      <c r="A43" s="555"/>
      <c r="B43" s="557" t="s">
        <v>34</v>
      </c>
      <c r="C43" s="557"/>
      <c r="D43" t="s">
        <v>273</v>
      </c>
    </row>
    <row r="44" spans="1:4">
      <c r="B44" s="554" t="s">
        <v>35</v>
      </c>
      <c r="C44" s="554"/>
      <c r="D44" t="s">
        <v>266</v>
      </c>
    </row>
  </sheetData>
  <mergeCells count="14">
    <mergeCell ref="B44:C44"/>
    <mergeCell ref="C3:C8"/>
    <mergeCell ref="A11:A12"/>
    <mergeCell ref="A16:A19"/>
    <mergeCell ref="A25:B25"/>
    <mergeCell ref="A22:A24"/>
    <mergeCell ref="B28:B32"/>
    <mergeCell ref="A28:A35"/>
    <mergeCell ref="B38:B42"/>
    <mergeCell ref="A38:A43"/>
    <mergeCell ref="B33:C33"/>
    <mergeCell ref="B34:C34"/>
    <mergeCell ref="B35:C35"/>
    <mergeCell ref="B43:C4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1"/>
  <sheetViews>
    <sheetView workbookViewId="0">
      <selection activeCell="G10" sqref="G10"/>
    </sheetView>
  </sheetViews>
  <sheetFormatPr baseColWidth="10" defaultColWidth="11.453125" defaultRowHeight="14.5"/>
  <cols>
    <col min="2" max="2" width="11.54296875" bestFit="1" customWidth="1"/>
    <col min="3" max="3" width="12.54296875" bestFit="1" customWidth="1"/>
    <col min="4" max="4" width="17.7265625" bestFit="1" customWidth="1"/>
    <col min="5" max="5" width="22" customWidth="1"/>
  </cols>
  <sheetData>
    <row r="2" spans="2:5" ht="33" customHeight="1">
      <c r="B2" s="268" t="s">
        <v>574</v>
      </c>
      <c r="C2" s="268" t="s">
        <v>575</v>
      </c>
      <c r="D2" s="268" t="s">
        <v>576</v>
      </c>
      <c r="E2" s="268" t="s">
        <v>700</v>
      </c>
    </row>
    <row r="3" spans="2:5" ht="37.5">
      <c r="B3" s="558" t="s">
        <v>579</v>
      </c>
      <c r="C3" s="271">
        <v>44535</v>
      </c>
      <c r="D3" s="270" t="s">
        <v>580</v>
      </c>
      <c r="E3" s="270" t="s">
        <v>581</v>
      </c>
    </row>
    <row r="4" spans="2:5">
      <c r="B4" s="558" t="s">
        <v>578</v>
      </c>
      <c r="C4" s="271">
        <v>44539</v>
      </c>
      <c r="D4" s="270" t="s">
        <v>582</v>
      </c>
      <c r="E4" s="270" t="s">
        <v>583</v>
      </c>
    </row>
    <row r="5" spans="2:5" ht="25">
      <c r="B5" s="558"/>
      <c r="C5" s="271">
        <v>44543</v>
      </c>
      <c r="D5" s="270" t="s">
        <v>577</v>
      </c>
      <c r="E5" s="270" t="s">
        <v>583</v>
      </c>
    </row>
    <row r="6" spans="2:5">
      <c r="B6" s="558"/>
      <c r="C6" s="271">
        <v>44544</v>
      </c>
      <c r="D6" s="270" t="s">
        <v>592</v>
      </c>
      <c r="E6" s="270" t="s">
        <v>583</v>
      </c>
    </row>
    <row r="7" spans="2:5">
      <c r="B7" s="559" t="s">
        <v>591</v>
      </c>
      <c r="C7" s="271">
        <v>44545</v>
      </c>
      <c r="D7" s="272" t="s">
        <v>593</v>
      </c>
      <c r="E7" s="270" t="s">
        <v>697</v>
      </c>
    </row>
    <row r="8" spans="2:5">
      <c r="B8" s="559"/>
      <c r="C8" s="271">
        <v>44545</v>
      </c>
      <c r="D8" s="272" t="s">
        <v>592</v>
      </c>
      <c r="E8" s="272" t="s">
        <v>694</v>
      </c>
    </row>
    <row r="9" spans="2:5">
      <c r="B9" s="558" t="s">
        <v>695</v>
      </c>
      <c r="C9" s="271">
        <v>44546</v>
      </c>
      <c r="D9" s="270" t="s">
        <v>593</v>
      </c>
      <c r="E9" s="270" t="s">
        <v>696</v>
      </c>
    </row>
    <row r="10" spans="2:5" ht="62.5">
      <c r="B10" s="560" t="s">
        <v>703</v>
      </c>
      <c r="C10" s="271">
        <v>44550</v>
      </c>
      <c r="D10" s="270" t="s">
        <v>593</v>
      </c>
      <c r="E10" s="270" t="s">
        <v>699</v>
      </c>
    </row>
    <row r="11" spans="2:5">
      <c r="B11" s="561" t="s">
        <v>704</v>
      </c>
      <c r="C11" s="271">
        <v>44551</v>
      </c>
      <c r="D11" s="558" t="s">
        <v>705</v>
      </c>
      <c r="E11" s="269" t="s">
        <v>706</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2:B20"/>
  <sheetViews>
    <sheetView topLeftCell="A13" zoomScale="115" zoomScaleNormal="115" workbookViewId="0">
      <selection activeCell="E17" sqref="E17"/>
    </sheetView>
  </sheetViews>
  <sheetFormatPr baseColWidth="10" defaultColWidth="8.7265625" defaultRowHeight="14"/>
  <cols>
    <col min="1" max="1" width="33.453125" style="18" customWidth="1"/>
    <col min="2" max="2" width="95.54296875" style="18" customWidth="1"/>
    <col min="3" max="16384" width="8.7265625" style="18"/>
  </cols>
  <sheetData>
    <row r="2" spans="1:2">
      <c r="A2" s="277" t="s">
        <v>297</v>
      </c>
      <c r="B2" s="277"/>
    </row>
    <row r="3" spans="1:2">
      <c r="A3" s="161" t="s">
        <v>298</v>
      </c>
      <c r="B3" s="162" t="s">
        <v>568</v>
      </c>
    </row>
    <row r="4" spans="1:2" ht="56">
      <c r="A4" s="276" t="s">
        <v>334</v>
      </c>
      <c r="B4" s="171" t="s">
        <v>683</v>
      </c>
    </row>
    <row r="5" spans="1:2">
      <c r="A5" s="276"/>
      <c r="B5" s="163" t="s">
        <v>584</v>
      </c>
    </row>
    <row r="6" spans="1:2" ht="56.25" customHeight="1">
      <c r="A6" s="276"/>
      <c r="B6" s="171" t="s">
        <v>684</v>
      </c>
    </row>
    <row r="7" spans="1:2" ht="28">
      <c r="A7" s="275" t="s">
        <v>335</v>
      </c>
      <c r="B7" s="228" t="s">
        <v>685</v>
      </c>
    </row>
    <row r="8" spans="1:2" ht="28">
      <c r="A8" s="275"/>
      <c r="B8" s="228" t="s">
        <v>686</v>
      </c>
    </row>
    <row r="9" spans="1:2" ht="28">
      <c r="A9" s="275"/>
      <c r="B9" s="164" t="s">
        <v>689</v>
      </c>
    </row>
    <row r="10" spans="1:2" ht="70">
      <c r="A10" s="275"/>
      <c r="B10" s="164" t="s">
        <v>687</v>
      </c>
    </row>
    <row r="11" spans="1:2" ht="84">
      <c r="A11" s="275"/>
      <c r="B11" s="164" t="s">
        <v>688</v>
      </c>
    </row>
    <row r="12" spans="1:2">
      <c r="A12" s="275"/>
      <c r="B12" s="164" t="s">
        <v>584</v>
      </c>
    </row>
    <row r="13" spans="1:2" ht="28">
      <c r="A13" s="275"/>
      <c r="B13" s="164" t="s">
        <v>690</v>
      </c>
    </row>
    <row r="14" spans="1:2" ht="56">
      <c r="A14" s="275"/>
      <c r="B14" s="164" t="s">
        <v>691</v>
      </c>
    </row>
    <row r="15" spans="1:2" s="169" customFormat="1" ht="126">
      <c r="A15" s="278" t="s">
        <v>536</v>
      </c>
      <c r="B15" s="257" t="s">
        <v>692</v>
      </c>
    </row>
    <row r="16" spans="1:2" s="169" customFormat="1" ht="42">
      <c r="A16" s="278"/>
      <c r="B16" s="257" t="s">
        <v>698</v>
      </c>
    </row>
    <row r="17" spans="1:2" ht="42">
      <c r="A17" s="165" t="s">
        <v>383</v>
      </c>
      <c r="B17" s="166" t="s">
        <v>693</v>
      </c>
    </row>
    <row r="18" spans="1:2" s="169" customFormat="1">
      <c r="A18" s="167"/>
      <c r="B18" s="168"/>
    </row>
    <row r="19" spans="1:2" ht="28">
      <c r="A19" s="279" t="s">
        <v>594</v>
      </c>
      <c r="B19" s="170" t="s">
        <v>569</v>
      </c>
    </row>
    <row r="20" spans="1:2" ht="28">
      <c r="A20" s="279"/>
      <c r="B20" s="253" t="s">
        <v>560</v>
      </c>
    </row>
  </sheetData>
  <mergeCells count="5">
    <mergeCell ref="A7:A14"/>
    <mergeCell ref="A4:A6"/>
    <mergeCell ref="A2:B2"/>
    <mergeCell ref="A15:A16"/>
    <mergeCell ref="A19:A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P31"/>
  <sheetViews>
    <sheetView tabSelected="1" zoomScale="70" zoomScaleNormal="70" workbookViewId="0">
      <selection activeCell="H20" sqref="H20"/>
    </sheetView>
  </sheetViews>
  <sheetFormatPr baseColWidth="10" defaultColWidth="11.54296875" defaultRowHeight="14"/>
  <cols>
    <col min="1" max="1" width="25" style="18" customWidth="1"/>
    <col min="2" max="2" width="20.453125" style="18" customWidth="1"/>
    <col min="3" max="3" width="35" style="18" customWidth="1"/>
    <col min="4" max="13" width="14.81640625" style="18" customWidth="1"/>
    <col min="14" max="14" width="82.54296875" style="18" customWidth="1"/>
    <col min="15" max="15" width="37.81640625" style="18" customWidth="1"/>
    <col min="16" max="16384" width="11.54296875" style="18"/>
  </cols>
  <sheetData>
    <row r="1" spans="1:16">
      <c r="A1" s="290" t="s">
        <v>478</v>
      </c>
      <c r="B1" s="290"/>
      <c r="C1" s="290"/>
      <c r="D1" s="290"/>
      <c r="E1" s="290"/>
      <c r="F1" s="290"/>
      <c r="G1" s="290"/>
      <c r="H1" s="290"/>
      <c r="I1" s="290"/>
      <c r="J1" s="290"/>
      <c r="K1" s="290"/>
      <c r="L1" s="290"/>
      <c r="M1" s="290"/>
    </row>
    <row r="3" spans="1:16" ht="14.15" customHeight="1">
      <c r="A3" s="289" t="s">
        <v>537</v>
      </c>
      <c r="B3" s="281" t="s">
        <v>551</v>
      </c>
      <c r="C3" s="281"/>
      <c r="D3" s="281"/>
      <c r="E3" s="281"/>
      <c r="F3" s="281"/>
      <c r="G3" s="281"/>
      <c r="H3" s="281"/>
      <c r="I3" s="281"/>
      <c r="J3" s="281"/>
      <c r="K3" s="281"/>
      <c r="L3" s="281"/>
      <c r="M3" s="281"/>
    </row>
    <row r="4" spans="1:16">
      <c r="A4" s="289"/>
      <c r="B4" s="281"/>
      <c r="C4" s="281"/>
      <c r="D4" s="281"/>
      <c r="E4" s="281"/>
      <c r="F4" s="281"/>
      <c r="G4" s="281"/>
      <c r="H4" s="281"/>
      <c r="I4" s="281"/>
      <c r="J4" s="281"/>
      <c r="K4" s="281"/>
      <c r="L4" s="281"/>
      <c r="M4" s="281"/>
    </row>
    <row r="5" spans="1:16" ht="99" customHeight="1">
      <c r="A5" s="289"/>
      <c r="B5" s="281"/>
      <c r="C5" s="281"/>
      <c r="D5" s="281"/>
      <c r="E5" s="281"/>
      <c r="F5" s="281"/>
      <c r="G5" s="281"/>
      <c r="H5" s="281"/>
      <c r="I5" s="281"/>
      <c r="J5" s="281"/>
      <c r="K5" s="281"/>
      <c r="L5" s="281"/>
      <c r="M5" s="281"/>
    </row>
    <row r="6" spans="1:16" ht="18" customHeight="1">
      <c r="P6" s="234"/>
    </row>
    <row r="7" spans="1:16" ht="198.65" customHeight="1">
      <c r="A7" s="5" t="s">
        <v>15</v>
      </c>
      <c r="B7" s="287" t="s">
        <v>538</v>
      </c>
      <c r="C7" s="287"/>
      <c r="D7" s="282" t="s">
        <v>24</v>
      </c>
      <c r="E7" s="283" t="s">
        <v>482</v>
      </c>
      <c r="F7" s="283"/>
      <c r="G7" s="283"/>
      <c r="H7" s="283"/>
      <c r="I7" s="283"/>
      <c r="J7" s="283"/>
      <c r="K7" s="283"/>
      <c r="L7" s="283"/>
      <c r="M7" s="283"/>
      <c r="N7" s="280" t="s">
        <v>339</v>
      </c>
      <c r="O7" s="234"/>
      <c r="P7" s="229"/>
    </row>
    <row r="8" spans="1:16" ht="18" customHeight="1">
      <c r="A8" s="284" t="s">
        <v>14</v>
      </c>
      <c r="B8" s="285"/>
      <c r="C8" s="286"/>
      <c r="D8" s="282"/>
      <c r="E8" s="283"/>
      <c r="F8" s="283"/>
      <c r="G8" s="283"/>
      <c r="H8" s="283"/>
      <c r="I8" s="283"/>
      <c r="J8" s="283"/>
      <c r="K8" s="283"/>
      <c r="L8" s="283"/>
      <c r="M8" s="283"/>
      <c r="N8" s="280"/>
      <c r="O8" s="234"/>
      <c r="P8" s="235"/>
    </row>
    <row r="9" spans="1:16" ht="18" customHeight="1">
      <c r="A9" s="4"/>
      <c r="B9" s="258" t="s">
        <v>586</v>
      </c>
      <c r="C9" s="259" t="s">
        <v>12</v>
      </c>
      <c r="D9" s="2">
        <v>2009</v>
      </c>
      <c r="E9" s="2">
        <v>2010</v>
      </c>
      <c r="F9" s="2">
        <v>2011</v>
      </c>
      <c r="G9" s="2">
        <v>2012</v>
      </c>
      <c r="H9" s="2">
        <v>2013</v>
      </c>
      <c r="I9" s="2">
        <v>2014</v>
      </c>
      <c r="J9" s="2">
        <v>2015</v>
      </c>
      <c r="K9" s="2">
        <v>2016</v>
      </c>
      <c r="L9" s="2">
        <v>2017</v>
      </c>
      <c r="M9" s="2">
        <v>2018</v>
      </c>
      <c r="N9" s="238"/>
      <c r="O9" s="229"/>
      <c r="P9" s="235"/>
    </row>
    <row r="10" spans="1:16" ht="18" customHeight="1">
      <c r="A10" s="292" t="s">
        <v>539</v>
      </c>
      <c r="B10" s="288" t="s">
        <v>2</v>
      </c>
      <c r="C10" s="230" t="s">
        <v>4</v>
      </c>
      <c r="D10" s="239">
        <v>1742014</v>
      </c>
      <c r="E10" s="239">
        <v>2450605</v>
      </c>
      <c r="F10" s="239">
        <v>2662096</v>
      </c>
      <c r="G10" s="239">
        <v>3197467</v>
      </c>
      <c r="H10" s="239">
        <v>2981921</v>
      </c>
      <c r="I10" s="239">
        <v>3102277</v>
      </c>
      <c r="J10" s="239">
        <v>3245000</v>
      </c>
      <c r="K10" s="239">
        <v>3536364</v>
      </c>
      <c r="L10" s="239">
        <v>3511818</v>
      </c>
      <c r="M10" s="239">
        <v>3748182</v>
      </c>
      <c r="N10" s="176"/>
      <c r="O10" s="235"/>
      <c r="P10" s="235"/>
    </row>
    <row r="11" spans="1:16" s="234" customFormat="1" ht="18" customHeight="1">
      <c r="A11" s="293"/>
      <c r="B11" s="288"/>
      <c r="C11" s="230" t="s">
        <v>5</v>
      </c>
      <c r="D11" s="239">
        <v>798856</v>
      </c>
      <c r="E11" s="239">
        <v>936834</v>
      </c>
      <c r="F11" s="239">
        <v>1012680</v>
      </c>
      <c r="G11" s="239">
        <v>1135865</v>
      </c>
      <c r="H11" s="239">
        <v>1120321</v>
      </c>
      <c r="I11" s="239">
        <v>1101106</v>
      </c>
      <c r="J11" s="239">
        <v>1109091</v>
      </c>
      <c r="K11" s="239">
        <v>1263636</v>
      </c>
      <c r="L11" s="239">
        <v>1237273</v>
      </c>
      <c r="M11" s="239">
        <v>1320000</v>
      </c>
      <c r="N11" s="176"/>
      <c r="O11" s="235"/>
      <c r="P11" s="235"/>
    </row>
    <row r="12" spans="1:16" s="234" customFormat="1" ht="84">
      <c r="A12" s="293"/>
      <c r="B12" s="288"/>
      <c r="C12" s="230" t="s">
        <v>11</v>
      </c>
      <c r="D12" s="239">
        <v>747657</v>
      </c>
      <c r="E12" s="239">
        <v>985317</v>
      </c>
      <c r="F12" s="239">
        <v>1054723</v>
      </c>
      <c r="G12" s="239">
        <v>1082516</v>
      </c>
      <c r="H12" s="239">
        <v>1055961</v>
      </c>
      <c r="I12" s="239">
        <v>1007720</v>
      </c>
      <c r="J12" s="239">
        <v>1200000</v>
      </c>
      <c r="K12" s="239">
        <v>1100000</v>
      </c>
      <c r="L12" s="239">
        <v>1537273</v>
      </c>
      <c r="M12" s="239">
        <v>1640909</v>
      </c>
      <c r="N12" s="231" t="s">
        <v>552</v>
      </c>
      <c r="O12" s="235"/>
      <c r="P12" s="235"/>
    </row>
    <row r="13" spans="1:16" s="234" customFormat="1" ht="18" customHeight="1">
      <c r="A13" s="293"/>
      <c r="B13" s="288" t="s">
        <v>3</v>
      </c>
      <c r="C13" s="230" t="s">
        <v>4</v>
      </c>
      <c r="D13" s="239">
        <v>365717</v>
      </c>
      <c r="E13" s="239">
        <v>527500</v>
      </c>
      <c r="F13" s="239">
        <v>550226</v>
      </c>
      <c r="G13" s="239">
        <v>664736</v>
      </c>
      <c r="H13" s="239">
        <v>829864</v>
      </c>
      <c r="I13" s="239">
        <v>821371</v>
      </c>
      <c r="J13" s="239">
        <v>767000</v>
      </c>
      <c r="K13" s="239">
        <v>825000</v>
      </c>
      <c r="L13" s="239">
        <v>942500</v>
      </c>
      <c r="M13" s="239">
        <v>1005833</v>
      </c>
      <c r="N13" s="231"/>
      <c r="O13" s="235"/>
      <c r="P13" s="235"/>
    </row>
    <row r="14" spans="1:16" s="234" customFormat="1" ht="18" customHeight="1">
      <c r="A14" s="293"/>
      <c r="B14" s="288"/>
      <c r="C14" s="230" t="s">
        <v>5</v>
      </c>
      <c r="D14" s="239">
        <v>820512</v>
      </c>
      <c r="E14" s="239">
        <v>1001946</v>
      </c>
      <c r="F14" s="239">
        <v>1074862</v>
      </c>
      <c r="G14" s="239">
        <v>1249452</v>
      </c>
      <c r="H14" s="239">
        <v>1243163</v>
      </c>
      <c r="I14" s="239">
        <v>1152180</v>
      </c>
      <c r="J14" s="239">
        <v>1266667</v>
      </c>
      <c r="K14" s="239">
        <v>1350000</v>
      </c>
      <c r="L14" s="239">
        <v>1258333</v>
      </c>
      <c r="M14" s="239">
        <v>1343333</v>
      </c>
      <c r="N14" s="231"/>
      <c r="O14" s="235"/>
      <c r="P14" s="235"/>
    </row>
    <row r="15" spans="1:16" s="234" customFormat="1" ht="84">
      <c r="A15" s="293"/>
      <c r="B15" s="288"/>
      <c r="C15" s="230" t="s">
        <v>11</v>
      </c>
      <c r="D15" s="239">
        <v>1109025</v>
      </c>
      <c r="E15" s="239">
        <v>1535453</v>
      </c>
      <c r="F15" s="239">
        <v>1590985</v>
      </c>
      <c r="G15" s="239">
        <v>1662114</v>
      </c>
      <c r="H15" s="239">
        <v>1764519</v>
      </c>
      <c r="I15" s="239">
        <v>1571316</v>
      </c>
      <c r="J15" s="239">
        <v>1875000</v>
      </c>
      <c r="K15" s="239">
        <v>2091667</v>
      </c>
      <c r="L15" s="239">
        <v>2919167</v>
      </c>
      <c r="M15" s="239">
        <v>3115000</v>
      </c>
      <c r="N15" s="231" t="s">
        <v>552</v>
      </c>
      <c r="O15" s="235"/>
      <c r="P15" s="235"/>
    </row>
    <row r="16" spans="1:16" s="234" customFormat="1" ht="28">
      <c r="A16" s="294" t="s">
        <v>540</v>
      </c>
      <c r="B16" s="288" t="s">
        <v>2</v>
      </c>
      <c r="C16" s="232" t="s">
        <v>541</v>
      </c>
      <c r="D16" s="240">
        <v>849775</v>
      </c>
      <c r="E16" s="240">
        <v>907729</v>
      </c>
      <c r="F16" s="240">
        <v>917341</v>
      </c>
      <c r="G16" s="240">
        <v>924547</v>
      </c>
      <c r="H16" s="240">
        <v>1035123</v>
      </c>
      <c r="I16" s="240">
        <v>1148032</v>
      </c>
      <c r="J16" s="240">
        <v>1229798</v>
      </c>
      <c r="K16" s="240">
        <v>1407818</v>
      </c>
      <c r="L16" s="240">
        <v>1375565</v>
      </c>
      <c r="M16" s="240">
        <v>1365464</v>
      </c>
      <c r="N16" s="233" t="s">
        <v>553</v>
      </c>
      <c r="O16" s="235"/>
      <c r="P16" s="235"/>
    </row>
    <row r="17" spans="1:16" ht="28">
      <c r="A17" s="294"/>
      <c r="B17" s="288"/>
      <c r="C17" s="232" t="s">
        <v>542</v>
      </c>
      <c r="D17" s="240">
        <v>429870</v>
      </c>
      <c r="E17" s="240">
        <v>523433</v>
      </c>
      <c r="F17" s="240">
        <v>528005</v>
      </c>
      <c r="G17" s="240">
        <v>503527</v>
      </c>
      <c r="H17" s="240">
        <v>551361</v>
      </c>
      <c r="I17" s="240">
        <v>552423</v>
      </c>
      <c r="J17" s="240">
        <v>616095</v>
      </c>
      <c r="K17" s="240">
        <v>604928</v>
      </c>
      <c r="L17" s="240">
        <v>527791</v>
      </c>
      <c r="M17" s="240">
        <v>526103</v>
      </c>
      <c r="N17" s="231" t="s">
        <v>554</v>
      </c>
      <c r="O17" s="235"/>
      <c r="P17" s="235"/>
    </row>
    <row r="18" spans="1:16" ht="28">
      <c r="A18" s="294"/>
      <c r="B18" s="288" t="s">
        <v>3</v>
      </c>
      <c r="C18" s="232" t="s">
        <v>543</v>
      </c>
      <c r="D18" s="240">
        <v>113743</v>
      </c>
      <c r="E18" s="240">
        <v>135896</v>
      </c>
      <c r="F18" s="240">
        <v>155905</v>
      </c>
      <c r="G18" s="240">
        <v>177636</v>
      </c>
      <c r="H18" s="240">
        <v>201153</v>
      </c>
      <c r="I18" s="240">
        <v>217816</v>
      </c>
      <c r="J18" s="240">
        <v>228769</v>
      </c>
      <c r="K18" s="240">
        <v>247620</v>
      </c>
      <c r="L18" s="240">
        <v>270965</v>
      </c>
      <c r="M18" s="240">
        <v>290165</v>
      </c>
      <c r="N18" s="233" t="s">
        <v>555</v>
      </c>
      <c r="O18" s="235"/>
      <c r="P18" s="235"/>
    </row>
    <row r="19" spans="1:16" ht="28">
      <c r="A19" s="294"/>
      <c r="B19" s="288"/>
      <c r="C19" s="232" t="s">
        <v>544</v>
      </c>
      <c r="D19" s="240">
        <v>453806</v>
      </c>
      <c r="E19" s="240">
        <v>580634</v>
      </c>
      <c r="F19" s="240">
        <v>598802</v>
      </c>
      <c r="G19" s="240">
        <v>567660</v>
      </c>
      <c r="H19" s="240">
        <v>658597</v>
      </c>
      <c r="I19" s="240">
        <v>633585</v>
      </c>
      <c r="J19" s="240">
        <v>647438</v>
      </c>
      <c r="K19" s="240">
        <v>707863</v>
      </c>
      <c r="L19" s="240">
        <v>642180</v>
      </c>
      <c r="M19" s="240">
        <v>631338</v>
      </c>
      <c r="N19" s="233" t="s">
        <v>556</v>
      </c>
      <c r="O19" s="235"/>
      <c r="P19" s="235"/>
    </row>
    <row r="20" spans="1:16">
      <c r="A20" s="294"/>
      <c r="B20" s="295" t="s">
        <v>545</v>
      </c>
      <c r="C20" s="232" t="s">
        <v>36</v>
      </c>
      <c r="D20" s="240">
        <v>329785</v>
      </c>
      <c r="E20" s="240">
        <v>249641</v>
      </c>
      <c r="F20" s="240">
        <v>294418</v>
      </c>
      <c r="G20" s="240">
        <v>589173</v>
      </c>
      <c r="H20" s="240">
        <v>571172</v>
      </c>
      <c r="I20" s="240">
        <v>486742</v>
      </c>
      <c r="J20" s="240">
        <v>558401</v>
      </c>
      <c r="K20" s="240">
        <v>601972</v>
      </c>
      <c r="L20" s="240">
        <v>578724</v>
      </c>
      <c r="M20" s="240">
        <v>565265</v>
      </c>
      <c r="N20" s="233"/>
      <c r="O20" s="235"/>
      <c r="P20" s="235"/>
    </row>
    <row r="21" spans="1:16">
      <c r="A21" s="294"/>
      <c r="B21" s="295"/>
      <c r="C21" s="232" t="s">
        <v>1</v>
      </c>
      <c r="D21" s="240">
        <v>176060</v>
      </c>
      <c r="E21" s="240">
        <v>178503</v>
      </c>
      <c r="F21" s="240">
        <v>177092</v>
      </c>
      <c r="G21" s="240">
        <v>169858</v>
      </c>
      <c r="H21" s="240">
        <v>142628</v>
      </c>
      <c r="I21" s="240">
        <v>156799</v>
      </c>
      <c r="J21" s="240">
        <v>166122</v>
      </c>
      <c r="K21" s="240">
        <v>202858</v>
      </c>
      <c r="L21" s="240">
        <v>194436</v>
      </c>
      <c r="M21" s="240">
        <v>182005</v>
      </c>
      <c r="N21" s="233"/>
      <c r="O21" s="235"/>
      <c r="P21" s="235"/>
    </row>
    <row r="22" spans="1:16">
      <c r="A22" s="291" t="s">
        <v>546</v>
      </c>
      <c r="B22" s="288" t="s">
        <v>545</v>
      </c>
      <c r="C22" s="232" t="s">
        <v>547</v>
      </c>
      <c r="D22" s="241">
        <v>1084000</v>
      </c>
      <c r="E22" s="241">
        <v>1152000</v>
      </c>
      <c r="F22" s="241">
        <v>1227000</v>
      </c>
      <c r="G22" s="241">
        <v>1249000</v>
      </c>
      <c r="H22" s="241">
        <v>1356000</v>
      </c>
      <c r="I22" s="241">
        <v>1492000</v>
      </c>
      <c r="J22" s="241">
        <v>1596000</v>
      </c>
      <c r="K22" s="241">
        <v>1819000</v>
      </c>
      <c r="L22" s="241">
        <v>1798000</v>
      </c>
      <c r="M22" s="241">
        <v>1795000</v>
      </c>
      <c r="N22" s="233"/>
      <c r="O22" s="236"/>
      <c r="P22" s="236"/>
    </row>
    <row r="23" spans="1:16" ht="28">
      <c r="A23" s="291"/>
      <c r="B23" s="288"/>
      <c r="C23" s="232" t="s">
        <v>548</v>
      </c>
      <c r="D23" s="241">
        <v>939000</v>
      </c>
      <c r="E23" s="241">
        <v>1174000</v>
      </c>
      <c r="F23" s="241">
        <v>1151000</v>
      </c>
      <c r="G23" s="241">
        <v>1158000</v>
      </c>
      <c r="H23" s="241">
        <v>1233000</v>
      </c>
      <c r="I23" s="241">
        <v>1216000</v>
      </c>
      <c r="J23" s="241">
        <v>1292000</v>
      </c>
      <c r="K23" s="241">
        <v>1352000</v>
      </c>
      <c r="L23" s="241">
        <v>1213000</v>
      </c>
      <c r="M23" s="241">
        <v>1200000</v>
      </c>
      <c r="N23" s="233" t="s">
        <v>559</v>
      </c>
      <c r="O23" s="236"/>
      <c r="P23" s="236"/>
    </row>
    <row r="24" spans="1:16">
      <c r="A24" s="291"/>
      <c r="B24" s="288"/>
      <c r="C24" s="232" t="s">
        <v>549</v>
      </c>
      <c r="D24" s="241">
        <v>259000</v>
      </c>
      <c r="E24" s="241">
        <v>250000</v>
      </c>
      <c r="F24" s="241">
        <v>294000</v>
      </c>
      <c r="G24" s="241">
        <v>399000</v>
      </c>
      <c r="H24" s="241">
        <v>571000</v>
      </c>
      <c r="I24" s="241">
        <v>487000</v>
      </c>
      <c r="J24" s="241">
        <v>558000</v>
      </c>
      <c r="K24" s="241">
        <v>602000</v>
      </c>
      <c r="L24" s="241">
        <v>579000</v>
      </c>
      <c r="M24" s="241">
        <v>565000</v>
      </c>
      <c r="N24" s="233"/>
      <c r="O24" s="236"/>
      <c r="P24" s="236"/>
    </row>
    <row r="25" spans="1:16" ht="56">
      <c r="A25" s="291"/>
      <c r="B25" s="288"/>
      <c r="C25" s="232" t="s">
        <v>550</v>
      </c>
      <c r="D25" s="241">
        <v>71000</v>
      </c>
      <c r="E25" s="241">
        <v>268000</v>
      </c>
      <c r="F25" s="241">
        <v>330000</v>
      </c>
      <c r="G25" s="241">
        <v>318000</v>
      </c>
      <c r="H25" s="241">
        <v>211000</v>
      </c>
      <c r="I25" s="241">
        <v>138000</v>
      </c>
      <c r="J25" s="241">
        <v>148000</v>
      </c>
      <c r="K25" s="241">
        <v>183000</v>
      </c>
      <c r="L25" s="241">
        <v>205000</v>
      </c>
      <c r="M25" s="241">
        <v>150000</v>
      </c>
      <c r="N25" s="233" t="s">
        <v>558</v>
      </c>
      <c r="O25" s="236"/>
      <c r="P25" s="236"/>
    </row>
    <row r="26" spans="1:16">
      <c r="A26" s="6"/>
      <c r="B26" s="8"/>
      <c r="O26" s="236"/>
      <c r="P26" s="237"/>
    </row>
    <row r="27" spans="1:16">
      <c r="A27" s="6"/>
      <c r="B27" s="8"/>
      <c r="O27" s="236"/>
      <c r="P27" s="237"/>
    </row>
    <row r="28" spans="1:16">
      <c r="A28" s="6"/>
      <c r="B28" s="8"/>
      <c r="O28" s="236"/>
      <c r="P28" s="237"/>
    </row>
    <row r="29" spans="1:16">
      <c r="A29" s="6"/>
      <c r="B29" s="8"/>
      <c r="O29" s="236"/>
      <c r="P29" s="237"/>
    </row>
    <row r="30" spans="1:16">
      <c r="A30" s="6"/>
      <c r="B30" s="8"/>
      <c r="O30" s="236"/>
      <c r="P30" s="237"/>
    </row>
    <row r="31" spans="1:16">
      <c r="A31" s="6"/>
      <c r="B31" s="8"/>
      <c r="O31" s="236"/>
      <c r="P31" s="237"/>
    </row>
  </sheetData>
  <mergeCells count="17">
    <mergeCell ref="B13:B15"/>
    <mergeCell ref="A3:A5"/>
    <mergeCell ref="A1:M1"/>
    <mergeCell ref="A22:A25"/>
    <mergeCell ref="B22:B25"/>
    <mergeCell ref="A10:A15"/>
    <mergeCell ref="A16:A21"/>
    <mergeCell ref="B16:B17"/>
    <mergeCell ref="B18:B19"/>
    <mergeCell ref="B20:B21"/>
    <mergeCell ref="B10:B12"/>
    <mergeCell ref="N7:N8"/>
    <mergeCell ref="B3:M5"/>
    <mergeCell ref="D7:D8"/>
    <mergeCell ref="E7:M8"/>
    <mergeCell ref="A8:C8"/>
    <mergeCell ref="B7:C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R17"/>
  <sheetViews>
    <sheetView zoomScaleNormal="100" workbookViewId="0">
      <selection activeCell="B6" sqref="B6:B8"/>
    </sheetView>
  </sheetViews>
  <sheetFormatPr baseColWidth="10" defaultColWidth="15.54296875" defaultRowHeight="14"/>
  <cols>
    <col min="1" max="1" width="31.54296875" style="143" bestFit="1" customWidth="1"/>
    <col min="2" max="2" width="20.54296875" style="143" customWidth="1"/>
    <col min="3" max="3" width="47.453125" style="143" bestFit="1" customWidth="1"/>
    <col min="4" max="4" width="20.54296875" style="143" bestFit="1" customWidth="1"/>
    <col min="5" max="16384" width="15.54296875" style="143"/>
  </cols>
  <sheetData>
    <row r="1" spans="1:18">
      <c r="A1" s="290" t="s">
        <v>480</v>
      </c>
      <c r="B1" s="290"/>
      <c r="C1" s="290"/>
      <c r="D1" s="290"/>
      <c r="E1" s="290"/>
      <c r="F1" s="290"/>
      <c r="G1" s="290"/>
      <c r="H1" s="290"/>
      <c r="I1" s="290"/>
      <c r="J1" s="290"/>
      <c r="K1" s="290"/>
      <c r="L1" s="290"/>
      <c r="M1" s="290"/>
    </row>
    <row r="3" spans="1:18" ht="99" customHeight="1">
      <c r="A3" s="5" t="s">
        <v>15</v>
      </c>
      <c r="B3" s="299" t="s">
        <v>481</v>
      </c>
      <c r="C3" s="300"/>
      <c r="D3" s="282" t="s">
        <v>24</v>
      </c>
      <c r="E3" s="281" t="s">
        <v>482</v>
      </c>
      <c r="F3" s="281"/>
      <c r="G3" s="281"/>
      <c r="H3" s="281"/>
      <c r="I3" s="281"/>
      <c r="J3" s="281"/>
      <c r="K3" s="281"/>
      <c r="L3" s="281"/>
      <c r="M3" s="281"/>
      <c r="N3" s="301" t="s">
        <v>339</v>
      </c>
      <c r="O3" s="301"/>
      <c r="P3" s="301"/>
      <c r="Q3" s="301"/>
      <c r="R3" s="301"/>
    </row>
    <row r="4" spans="1:18" ht="18" customHeight="1">
      <c r="A4" s="302" t="s">
        <v>14</v>
      </c>
      <c r="B4" s="302"/>
      <c r="C4" s="302"/>
      <c r="D4" s="282"/>
      <c r="E4" s="281"/>
      <c r="F4" s="281"/>
      <c r="G4" s="281"/>
      <c r="H4" s="281"/>
      <c r="I4" s="281"/>
      <c r="J4" s="281"/>
      <c r="K4" s="281"/>
      <c r="L4" s="281"/>
      <c r="M4" s="281"/>
      <c r="N4" s="301"/>
      <c r="O4" s="301"/>
      <c r="P4" s="301"/>
      <c r="Q4" s="301"/>
      <c r="R4" s="301"/>
    </row>
    <row r="5" spans="1:18" ht="18" customHeight="1">
      <c r="A5" s="86"/>
      <c r="B5" s="258" t="s">
        <v>586</v>
      </c>
      <c r="C5" s="259" t="s">
        <v>12</v>
      </c>
      <c r="D5" s="88">
        <v>2009</v>
      </c>
      <c r="E5" s="88">
        <v>2010</v>
      </c>
      <c r="F5" s="88">
        <v>2011</v>
      </c>
      <c r="G5" s="88">
        <v>2012</v>
      </c>
      <c r="H5" s="88">
        <v>2013</v>
      </c>
      <c r="I5" s="88">
        <v>2014</v>
      </c>
      <c r="J5" s="88">
        <v>2015</v>
      </c>
      <c r="K5" s="88">
        <v>2016</v>
      </c>
      <c r="L5" s="88">
        <v>2017</v>
      </c>
      <c r="M5" s="88">
        <v>2018</v>
      </c>
      <c r="N5" s="296" t="s">
        <v>483</v>
      </c>
      <c r="O5" s="297"/>
      <c r="P5" s="297"/>
      <c r="Q5" s="297"/>
      <c r="R5" s="297"/>
    </row>
    <row r="6" spans="1:18" ht="18" customHeight="1">
      <c r="A6" s="298" t="s">
        <v>0</v>
      </c>
      <c r="B6" s="298" t="s">
        <v>2</v>
      </c>
      <c r="C6" s="90" t="s">
        <v>4</v>
      </c>
      <c r="D6" s="89">
        <v>190</v>
      </c>
      <c r="E6" s="89">
        <v>319</v>
      </c>
      <c r="F6" s="89">
        <v>31</v>
      </c>
      <c r="G6" s="89">
        <v>111</v>
      </c>
      <c r="H6" s="89">
        <v>430</v>
      </c>
      <c r="I6" s="89">
        <v>993</v>
      </c>
      <c r="J6" s="89">
        <v>104</v>
      </c>
      <c r="K6" s="89">
        <v>322</v>
      </c>
      <c r="L6" s="89">
        <v>637</v>
      </c>
      <c r="M6" s="89">
        <v>315</v>
      </c>
      <c r="N6" s="297"/>
      <c r="O6" s="297"/>
      <c r="P6" s="297"/>
      <c r="Q6" s="297"/>
      <c r="R6" s="297"/>
    </row>
    <row r="7" spans="1:18" ht="18" customHeight="1">
      <c r="A7" s="298"/>
      <c r="B7" s="298"/>
      <c r="C7" s="90" t="s">
        <v>5</v>
      </c>
      <c r="D7" s="89">
        <v>105</v>
      </c>
      <c r="E7" s="89">
        <v>7</v>
      </c>
      <c r="F7" s="89">
        <v>605</v>
      </c>
      <c r="G7" s="89">
        <v>219</v>
      </c>
      <c r="H7" s="89">
        <v>1386</v>
      </c>
      <c r="I7" s="89">
        <v>98</v>
      </c>
      <c r="J7" s="89">
        <v>115</v>
      </c>
      <c r="K7" s="89">
        <v>29</v>
      </c>
      <c r="L7" s="89">
        <v>75</v>
      </c>
      <c r="M7" s="89">
        <v>21</v>
      </c>
      <c r="N7" s="297"/>
      <c r="O7" s="297"/>
      <c r="P7" s="297"/>
      <c r="Q7" s="297"/>
      <c r="R7" s="297"/>
    </row>
    <row r="8" spans="1:18" ht="18" customHeight="1">
      <c r="A8" s="298"/>
      <c r="B8" s="298"/>
      <c r="C8" s="90" t="s">
        <v>11</v>
      </c>
      <c r="D8" s="89">
        <v>15224</v>
      </c>
      <c r="E8" s="89">
        <v>16677</v>
      </c>
      <c r="F8" s="89">
        <v>15782</v>
      </c>
      <c r="G8" s="89">
        <v>14060</v>
      </c>
      <c r="H8" s="89">
        <v>20607</v>
      </c>
      <c r="I8" s="89">
        <v>19233</v>
      </c>
      <c r="J8" s="89">
        <v>15487</v>
      </c>
      <c r="K8" s="89">
        <v>12941</v>
      </c>
      <c r="L8" s="89">
        <v>18403</v>
      </c>
      <c r="M8" s="89">
        <v>11192</v>
      </c>
      <c r="N8" s="297"/>
      <c r="O8" s="297"/>
      <c r="P8" s="297"/>
      <c r="Q8" s="297"/>
      <c r="R8" s="297"/>
    </row>
    <row r="9" spans="1:18" ht="18" customHeight="1">
      <c r="A9" s="298"/>
      <c r="B9" s="298" t="s">
        <v>3</v>
      </c>
      <c r="C9" s="90" t="s">
        <v>4</v>
      </c>
      <c r="D9" s="89">
        <v>291461</v>
      </c>
      <c r="E9" s="89">
        <v>272502</v>
      </c>
      <c r="F9" s="89">
        <v>261804</v>
      </c>
      <c r="G9" s="89">
        <v>243579</v>
      </c>
      <c r="H9" s="89">
        <v>262144</v>
      </c>
      <c r="I9" s="89">
        <v>243024</v>
      </c>
      <c r="J9" s="89">
        <v>242156</v>
      </c>
      <c r="K9" s="89">
        <v>223312</v>
      </c>
      <c r="L9" s="89">
        <v>230225</v>
      </c>
      <c r="M9" s="89">
        <v>225713</v>
      </c>
      <c r="N9" s="297"/>
      <c r="O9" s="297"/>
      <c r="P9" s="297"/>
      <c r="Q9" s="297"/>
      <c r="R9" s="297"/>
    </row>
    <row r="10" spans="1:18" ht="18" customHeight="1">
      <c r="A10" s="298"/>
      <c r="B10" s="298"/>
      <c r="C10" s="90" t="s">
        <v>5</v>
      </c>
      <c r="D10" s="89">
        <v>6428</v>
      </c>
      <c r="E10" s="89">
        <v>7423</v>
      </c>
      <c r="F10" s="89">
        <v>7099</v>
      </c>
      <c r="G10" s="89">
        <v>8473</v>
      </c>
      <c r="H10" s="89">
        <v>7387</v>
      </c>
      <c r="I10" s="89">
        <v>6537</v>
      </c>
      <c r="J10" s="89">
        <v>3843</v>
      </c>
      <c r="K10" s="89">
        <v>3894</v>
      </c>
      <c r="L10" s="89">
        <v>1458</v>
      </c>
      <c r="M10" s="89">
        <v>3248</v>
      </c>
      <c r="N10" s="297"/>
      <c r="O10" s="297"/>
      <c r="P10" s="297"/>
      <c r="Q10" s="297"/>
      <c r="R10" s="297"/>
    </row>
    <row r="11" spans="1:18" ht="18" customHeight="1">
      <c r="A11" s="298"/>
      <c r="B11" s="298"/>
      <c r="C11" s="90" t="s">
        <v>11</v>
      </c>
      <c r="D11" s="89">
        <v>81580</v>
      </c>
      <c r="E11" s="89">
        <v>69400</v>
      </c>
      <c r="F11" s="89">
        <v>74067</v>
      </c>
      <c r="G11" s="89">
        <v>88223</v>
      </c>
      <c r="H11" s="89">
        <v>92045</v>
      </c>
      <c r="I11" s="89">
        <v>84784</v>
      </c>
      <c r="J11" s="89">
        <v>86110</v>
      </c>
      <c r="K11" s="89">
        <v>77605</v>
      </c>
      <c r="L11" s="89">
        <v>87668</v>
      </c>
      <c r="M11" s="89">
        <v>93486</v>
      </c>
      <c r="N11" s="297"/>
      <c r="O11" s="297"/>
      <c r="P11" s="297"/>
      <c r="Q11" s="297"/>
      <c r="R11" s="297"/>
    </row>
    <row r="12" spans="1:18" ht="18" customHeight="1">
      <c r="A12" s="298" t="s">
        <v>42</v>
      </c>
      <c r="B12" s="298" t="s">
        <v>2</v>
      </c>
      <c r="C12" s="90" t="s">
        <v>4</v>
      </c>
      <c r="D12" s="89">
        <v>27</v>
      </c>
      <c r="E12" s="89">
        <v>37</v>
      </c>
      <c r="F12" s="89">
        <v>109</v>
      </c>
      <c r="G12" s="89">
        <v>5</v>
      </c>
      <c r="H12" s="89">
        <v>111</v>
      </c>
      <c r="I12" s="89">
        <v>821</v>
      </c>
      <c r="J12" s="89">
        <v>54</v>
      </c>
      <c r="K12" s="89">
        <v>110</v>
      </c>
      <c r="L12" s="89">
        <v>853</v>
      </c>
      <c r="M12" s="89">
        <v>569</v>
      </c>
      <c r="N12" s="297"/>
      <c r="O12" s="297"/>
      <c r="P12" s="297"/>
      <c r="Q12" s="297"/>
      <c r="R12" s="297"/>
    </row>
    <row r="13" spans="1:18" ht="18" customHeight="1">
      <c r="A13" s="298"/>
      <c r="B13" s="298"/>
      <c r="C13" s="90" t="s">
        <v>5</v>
      </c>
      <c r="D13" s="89">
        <v>0</v>
      </c>
      <c r="E13" s="89">
        <v>22</v>
      </c>
      <c r="F13" s="89">
        <v>248</v>
      </c>
      <c r="G13" s="89">
        <v>337</v>
      </c>
      <c r="H13" s="89">
        <v>0</v>
      </c>
      <c r="I13" s="89">
        <v>73</v>
      </c>
      <c r="J13" s="89">
        <v>0</v>
      </c>
      <c r="K13" s="89">
        <v>203</v>
      </c>
      <c r="L13" s="89">
        <v>108</v>
      </c>
      <c r="M13" s="89">
        <v>140</v>
      </c>
      <c r="N13" s="297"/>
      <c r="O13" s="297"/>
      <c r="P13" s="297"/>
      <c r="Q13" s="297"/>
      <c r="R13" s="297"/>
    </row>
    <row r="14" spans="1:18" ht="18" customHeight="1">
      <c r="A14" s="298"/>
      <c r="B14" s="298"/>
      <c r="C14" s="90" t="s">
        <v>11</v>
      </c>
      <c r="D14" s="89">
        <v>3907</v>
      </c>
      <c r="E14" s="89">
        <v>5516</v>
      </c>
      <c r="F14" s="89">
        <v>4839</v>
      </c>
      <c r="G14" s="89">
        <v>4401</v>
      </c>
      <c r="H14" s="89">
        <v>4889</v>
      </c>
      <c r="I14" s="89">
        <v>5569</v>
      </c>
      <c r="J14" s="89">
        <v>6650</v>
      </c>
      <c r="K14" s="89">
        <v>5545</v>
      </c>
      <c r="L14" s="89">
        <v>4594</v>
      </c>
      <c r="M14" s="89">
        <v>7938</v>
      </c>
      <c r="N14" s="297"/>
      <c r="O14" s="297"/>
      <c r="P14" s="297"/>
      <c r="Q14" s="297"/>
      <c r="R14" s="297"/>
    </row>
    <row r="15" spans="1:18" ht="18" customHeight="1">
      <c r="A15" s="298"/>
      <c r="B15" s="298" t="s">
        <v>3</v>
      </c>
      <c r="C15" s="90" t="s">
        <v>4</v>
      </c>
      <c r="D15" s="89">
        <v>27959</v>
      </c>
      <c r="E15" s="89">
        <v>31798</v>
      </c>
      <c r="F15" s="89">
        <v>42891</v>
      </c>
      <c r="G15" s="89">
        <v>27218</v>
      </c>
      <c r="H15" s="89">
        <v>31047</v>
      </c>
      <c r="I15" s="89">
        <v>30926</v>
      </c>
      <c r="J15" s="89">
        <v>28093</v>
      </c>
      <c r="K15" s="89">
        <v>24607</v>
      </c>
      <c r="L15" s="89">
        <v>21895</v>
      </c>
      <c r="M15" s="89">
        <v>35534</v>
      </c>
      <c r="N15" s="297"/>
      <c r="O15" s="297"/>
      <c r="P15" s="297"/>
      <c r="Q15" s="297"/>
      <c r="R15" s="297"/>
    </row>
    <row r="16" spans="1:18" ht="18" customHeight="1">
      <c r="A16" s="298"/>
      <c r="B16" s="298"/>
      <c r="C16" s="90" t="s">
        <v>5</v>
      </c>
      <c r="D16" s="89">
        <v>869</v>
      </c>
      <c r="E16" s="89">
        <v>880</v>
      </c>
      <c r="F16" s="89">
        <v>938</v>
      </c>
      <c r="G16" s="89">
        <v>224</v>
      </c>
      <c r="H16" s="89">
        <v>217</v>
      </c>
      <c r="I16" s="89">
        <v>524</v>
      </c>
      <c r="J16" s="89">
        <v>1318</v>
      </c>
      <c r="K16" s="89">
        <v>652</v>
      </c>
      <c r="L16" s="89">
        <v>390</v>
      </c>
      <c r="M16" s="89">
        <v>893</v>
      </c>
      <c r="N16" s="297"/>
      <c r="O16" s="297"/>
      <c r="P16" s="297"/>
      <c r="Q16" s="297"/>
      <c r="R16" s="297"/>
    </row>
    <row r="17" spans="1:18" ht="18" customHeight="1">
      <c r="A17" s="298"/>
      <c r="B17" s="298"/>
      <c r="C17" s="90" t="s">
        <v>11</v>
      </c>
      <c r="D17" s="89">
        <v>6780</v>
      </c>
      <c r="E17" s="89">
        <v>8952</v>
      </c>
      <c r="F17" s="89">
        <v>8753</v>
      </c>
      <c r="G17" s="89">
        <v>8318</v>
      </c>
      <c r="H17" s="89">
        <v>12100</v>
      </c>
      <c r="I17" s="89">
        <v>11338</v>
      </c>
      <c r="J17" s="89">
        <v>9914</v>
      </c>
      <c r="K17" s="89">
        <v>10564</v>
      </c>
      <c r="L17" s="89">
        <v>7937</v>
      </c>
      <c r="M17" s="89">
        <v>16240</v>
      </c>
      <c r="N17" s="297"/>
      <c r="O17" s="297"/>
      <c r="P17" s="297"/>
      <c r="Q17" s="297"/>
      <c r="R17" s="297"/>
    </row>
  </sheetData>
  <mergeCells count="13">
    <mergeCell ref="A1:M1"/>
    <mergeCell ref="N5:R17"/>
    <mergeCell ref="A6:A11"/>
    <mergeCell ref="B6:B8"/>
    <mergeCell ref="B9:B11"/>
    <mergeCell ref="A12:A17"/>
    <mergeCell ref="B12:B14"/>
    <mergeCell ref="B15:B17"/>
    <mergeCell ref="B3:C3"/>
    <mergeCell ref="D3:D4"/>
    <mergeCell ref="E3:M4"/>
    <mergeCell ref="N3:R4"/>
    <mergeCell ref="A4: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Y26"/>
  <sheetViews>
    <sheetView topLeftCell="A2" zoomScale="60" zoomScaleNormal="60" workbookViewId="0">
      <selection activeCell="B5" sqref="B5:C5"/>
    </sheetView>
  </sheetViews>
  <sheetFormatPr baseColWidth="10" defaultColWidth="15.7265625" defaultRowHeight="14"/>
  <cols>
    <col min="1" max="1" width="31.54296875" style="1" bestFit="1" customWidth="1"/>
    <col min="2" max="2" width="20.7265625" style="1" customWidth="1"/>
    <col min="3" max="3" width="47.26953125" style="1" bestFit="1" customWidth="1"/>
    <col min="4" max="4" width="20.54296875" style="1" bestFit="1" customWidth="1"/>
    <col min="5" max="14" width="15.7265625" style="1"/>
    <col min="15" max="15" width="22.1796875" style="1" bestFit="1" customWidth="1"/>
    <col min="16" max="24" width="22.1796875" style="1" customWidth="1"/>
    <col min="25" max="16384" width="15.7265625" style="1"/>
  </cols>
  <sheetData>
    <row r="1" spans="1:25" s="143" customFormat="1" ht="14.5" customHeight="1">
      <c r="A1" s="310" t="s">
        <v>476</v>
      </c>
      <c r="B1" s="310"/>
      <c r="C1" s="310"/>
      <c r="D1" s="310"/>
      <c r="E1" s="310"/>
      <c r="F1" s="310"/>
      <c r="G1" s="310"/>
      <c r="H1" s="310"/>
      <c r="I1" s="310"/>
      <c r="J1" s="310"/>
      <c r="K1" s="310"/>
      <c r="L1" s="310"/>
      <c r="M1" s="311"/>
    </row>
    <row r="3" spans="1:25" ht="107.5" customHeight="1">
      <c r="A3" s="5" t="s">
        <v>15</v>
      </c>
      <c r="B3" s="299" t="s">
        <v>561</v>
      </c>
      <c r="C3" s="309"/>
      <c r="D3" s="282" t="s">
        <v>24</v>
      </c>
      <c r="E3" s="281" t="s">
        <v>336</v>
      </c>
      <c r="F3" s="281"/>
      <c r="G3" s="281"/>
      <c r="H3" s="281"/>
      <c r="I3" s="281"/>
      <c r="J3" s="281"/>
      <c r="K3" s="281"/>
      <c r="L3" s="281"/>
      <c r="M3" s="281"/>
      <c r="N3" s="301" t="s">
        <v>339</v>
      </c>
      <c r="O3" s="301"/>
      <c r="P3" s="301"/>
      <c r="Q3" s="301"/>
      <c r="R3" s="301"/>
    </row>
    <row r="4" spans="1:25" ht="18" customHeight="1">
      <c r="A4" s="302" t="s">
        <v>14</v>
      </c>
      <c r="B4" s="302"/>
      <c r="C4" s="302"/>
      <c r="D4" s="282"/>
      <c r="E4" s="281"/>
      <c r="F4" s="281"/>
      <c r="G4" s="281"/>
      <c r="H4" s="281"/>
      <c r="I4" s="281"/>
      <c r="J4" s="281"/>
      <c r="K4" s="281"/>
      <c r="L4" s="281"/>
      <c r="M4" s="281"/>
      <c r="N4" s="301"/>
      <c r="O4" s="301"/>
      <c r="P4" s="301"/>
      <c r="Q4" s="301"/>
      <c r="R4" s="301"/>
    </row>
    <row r="5" spans="1:25" ht="18" customHeight="1">
      <c r="A5" s="4"/>
      <c r="B5" s="258" t="s">
        <v>586</v>
      </c>
      <c r="C5" s="259" t="s">
        <v>12</v>
      </c>
      <c r="D5" s="57">
        <v>2009</v>
      </c>
      <c r="E5" s="58">
        <v>2010</v>
      </c>
      <c r="F5" s="57">
        <v>2011</v>
      </c>
      <c r="G5" s="58">
        <v>2012</v>
      </c>
      <c r="H5" s="57">
        <v>2013</v>
      </c>
      <c r="I5" s="58">
        <v>2014</v>
      </c>
      <c r="J5" s="57">
        <v>2015</v>
      </c>
      <c r="K5" s="58">
        <v>2016</v>
      </c>
      <c r="L5" s="57">
        <v>2017</v>
      </c>
      <c r="M5" s="58">
        <v>2018</v>
      </c>
      <c r="N5" s="318" t="s">
        <v>585</v>
      </c>
      <c r="O5" s="318"/>
      <c r="P5" s="318"/>
      <c r="Q5" s="318"/>
      <c r="R5" s="318"/>
    </row>
    <row r="6" spans="1:25" ht="18" customHeight="1">
      <c r="A6" s="303" t="s">
        <v>252</v>
      </c>
      <c r="B6" s="312" t="s">
        <v>2</v>
      </c>
      <c r="C6" s="70" t="s">
        <v>4</v>
      </c>
      <c r="D6" s="315">
        <f>9674+51298</f>
        <v>60972</v>
      </c>
      <c r="E6" s="315">
        <f>673+47156</f>
        <v>47829</v>
      </c>
      <c r="F6" s="315">
        <f>2849+29923</f>
        <v>32772</v>
      </c>
      <c r="G6" s="315">
        <f>9607+48440</f>
        <v>58047</v>
      </c>
      <c r="H6" s="315">
        <f>11279+55772</f>
        <v>67051</v>
      </c>
      <c r="I6" s="315">
        <f>29155+36704</f>
        <v>65859</v>
      </c>
      <c r="J6" s="315">
        <f>40723+80363</f>
        <v>121086</v>
      </c>
      <c r="K6" s="315">
        <f>21025+108509</f>
        <v>129534</v>
      </c>
      <c r="L6" s="315">
        <f>14433+79403</f>
        <v>93836</v>
      </c>
      <c r="M6" s="315">
        <f>28375+83295</f>
        <v>111670</v>
      </c>
      <c r="N6" s="318"/>
      <c r="O6" s="318"/>
      <c r="P6" s="318"/>
      <c r="Q6" s="318"/>
      <c r="R6" s="318"/>
      <c r="S6" s="59"/>
      <c r="T6" s="59"/>
      <c r="U6" s="59"/>
      <c r="V6" s="59"/>
      <c r="W6" s="59"/>
      <c r="X6" s="59"/>
      <c r="Y6" s="56"/>
    </row>
    <row r="7" spans="1:25" ht="18" customHeight="1">
      <c r="A7" s="304"/>
      <c r="B7" s="313"/>
      <c r="C7" s="70" t="s">
        <v>5</v>
      </c>
      <c r="D7" s="316"/>
      <c r="E7" s="316"/>
      <c r="F7" s="316"/>
      <c r="G7" s="316"/>
      <c r="H7" s="316"/>
      <c r="I7" s="316"/>
      <c r="J7" s="316"/>
      <c r="K7" s="316"/>
      <c r="L7" s="316"/>
      <c r="M7" s="316"/>
      <c r="N7" s="318"/>
      <c r="O7" s="318"/>
      <c r="P7" s="318"/>
      <c r="Q7" s="318"/>
      <c r="R7" s="318"/>
      <c r="S7" s="59"/>
      <c r="T7" s="59"/>
      <c r="U7" s="59"/>
      <c r="V7" s="59"/>
      <c r="W7" s="59"/>
      <c r="X7" s="59"/>
      <c r="Y7" s="56"/>
    </row>
    <row r="8" spans="1:25" ht="18" customHeight="1">
      <c r="A8" s="304"/>
      <c r="B8" s="313"/>
      <c r="C8" s="70" t="s">
        <v>11</v>
      </c>
      <c r="D8" s="316"/>
      <c r="E8" s="316"/>
      <c r="F8" s="316"/>
      <c r="G8" s="316"/>
      <c r="H8" s="316"/>
      <c r="I8" s="316"/>
      <c r="J8" s="316"/>
      <c r="K8" s="316"/>
      <c r="L8" s="316"/>
      <c r="M8" s="316"/>
      <c r="N8" s="318"/>
      <c r="O8" s="318"/>
      <c r="P8" s="318"/>
      <c r="Q8" s="318"/>
      <c r="R8" s="318"/>
      <c r="S8" s="59"/>
      <c r="T8" s="59"/>
      <c r="U8" s="59"/>
      <c r="V8" s="59"/>
      <c r="W8" s="59"/>
      <c r="X8" s="59"/>
      <c r="Y8" s="56"/>
    </row>
    <row r="9" spans="1:25" ht="18" customHeight="1">
      <c r="A9" s="304"/>
      <c r="B9" s="314"/>
      <c r="C9" s="70" t="s">
        <v>279</v>
      </c>
      <c r="D9" s="317"/>
      <c r="E9" s="317"/>
      <c r="F9" s="317"/>
      <c r="G9" s="317"/>
      <c r="H9" s="317"/>
      <c r="I9" s="317"/>
      <c r="J9" s="317"/>
      <c r="K9" s="317"/>
      <c r="L9" s="317"/>
      <c r="M9" s="317"/>
      <c r="N9" s="318"/>
      <c r="O9" s="318"/>
      <c r="P9" s="318"/>
      <c r="Q9" s="318"/>
      <c r="R9" s="318"/>
      <c r="S9" s="59"/>
      <c r="T9" s="59"/>
      <c r="U9" s="59"/>
      <c r="V9" s="59"/>
      <c r="W9" s="59"/>
      <c r="X9" s="59"/>
      <c r="Y9" s="56"/>
    </row>
    <row r="10" spans="1:25" ht="18" customHeight="1">
      <c r="A10" s="304"/>
      <c r="B10" s="312" t="s">
        <v>3</v>
      </c>
      <c r="C10" s="70" t="s">
        <v>4</v>
      </c>
      <c r="D10" s="315">
        <f>300+1397</f>
        <v>1697</v>
      </c>
      <c r="E10" s="315">
        <v>164</v>
      </c>
      <c r="F10" s="315">
        <f>275+378</f>
        <v>653</v>
      </c>
      <c r="G10" s="315">
        <f>287+217</f>
        <v>504</v>
      </c>
      <c r="H10" s="315">
        <v>1217</v>
      </c>
      <c r="I10" s="315">
        <f>680+101</f>
        <v>781</v>
      </c>
      <c r="J10" s="315">
        <f>3783+3180</f>
        <v>6963</v>
      </c>
      <c r="K10" s="315">
        <f>366+3454</f>
        <v>3820</v>
      </c>
      <c r="L10" s="315">
        <f>727+480</f>
        <v>1207</v>
      </c>
      <c r="M10" s="315">
        <v>0</v>
      </c>
      <c r="N10" s="318"/>
      <c r="O10" s="318"/>
      <c r="P10" s="318"/>
      <c r="Q10" s="318"/>
      <c r="R10" s="318"/>
      <c r="V10" s="59"/>
      <c r="W10" s="59"/>
      <c r="X10" s="59"/>
    </row>
    <row r="11" spans="1:25" ht="18" customHeight="1">
      <c r="A11" s="304"/>
      <c r="B11" s="313"/>
      <c r="C11" s="70" t="s">
        <v>5</v>
      </c>
      <c r="D11" s="316"/>
      <c r="E11" s="316"/>
      <c r="F11" s="316"/>
      <c r="G11" s="316"/>
      <c r="H11" s="316"/>
      <c r="I11" s="316"/>
      <c r="J11" s="316"/>
      <c r="K11" s="316"/>
      <c r="L11" s="316"/>
      <c r="M11" s="316"/>
      <c r="N11" s="318"/>
      <c r="O11" s="318"/>
      <c r="P11" s="318"/>
      <c r="Q11" s="318"/>
      <c r="R11" s="318"/>
    </row>
    <row r="12" spans="1:25" ht="18" customHeight="1">
      <c r="A12" s="304"/>
      <c r="B12" s="313"/>
      <c r="C12" s="70" t="s">
        <v>11</v>
      </c>
      <c r="D12" s="316"/>
      <c r="E12" s="316"/>
      <c r="F12" s="316"/>
      <c r="G12" s="316"/>
      <c r="H12" s="316"/>
      <c r="I12" s="316"/>
      <c r="J12" s="316"/>
      <c r="K12" s="316"/>
      <c r="L12" s="316"/>
      <c r="M12" s="316"/>
      <c r="N12" s="318"/>
      <c r="O12" s="318"/>
      <c r="P12" s="318"/>
      <c r="Q12" s="318"/>
      <c r="R12" s="318"/>
    </row>
    <row r="13" spans="1:25" ht="18" customHeight="1">
      <c r="A13" s="305"/>
      <c r="B13" s="314"/>
      <c r="C13" s="70" t="s">
        <v>279</v>
      </c>
      <c r="D13" s="317"/>
      <c r="E13" s="317"/>
      <c r="F13" s="317"/>
      <c r="G13" s="317"/>
      <c r="H13" s="317"/>
      <c r="I13" s="317"/>
      <c r="J13" s="317"/>
      <c r="K13" s="317"/>
      <c r="L13" s="317"/>
      <c r="M13" s="317"/>
      <c r="N13" s="318"/>
      <c r="O13" s="318"/>
      <c r="P13" s="318"/>
      <c r="Q13" s="318"/>
      <c r="R13" s="318"/>
    </row>
    <row r="14" spans="1:25" ht="18" customHeight="1">
      <c r="A14" s="306" t="s">
        <v>253</v>
      </c>
      <c r="B14" s="312" t="s">
        <v>2</v>
      </c>
      <c r="C14" s="70" t="s">
        <v>4</v>
      </c>
      <c r="D14" s="315">
        <v>294437</v>
      </c>
      <c r="E14" s="315">
        <v>409050</v>
      </c>
      <c r="F14" s="315">
        <v>354299</v>
      </c>
      <c r="G14" s="315">
        <v>394927</v>
      </c>
      <c r="H14" s="315">
        <v>513159</v>
      </c>
      <c r="I14" s="315">
        <v>557178</v>
      </c>
      <c r="J14" s="315">
        <v>589183</v>
      </c>
      <c r="K14" s="315">
        <v>541775</v>
      </c>
      <c r="L14" s="315">
        <v>630182</v>
      </c>
      <c r="M14" s="315">
        <v>589008</v>
      </c>
      <c r="N14" s="318"/>
      <c r="O14" s="318"/>
      <c r="P14" s="318"/>
      <c r="Q14" s="318"/>
      <c r="R14" s="318"/>
    </row>
    <row r="15" spans="1:25" ht="18" customHeight="1">
      <c r="A15" s="307"/>
      <c r="B15" s="313"/>
      <c r="C15" s="70" t="s">
        <v>5</v>
      </c>
      <c r="D15" s="316"/>
      <c r="E15" s="316"/>
      <c r="F15" s="316"/>
      <c r="G15" s="316"/>
      <c r="H15" s="316"/>
      <c r="I15" s="316"/>
      <c r="J15" s="316"/>
      <c r="K15" s="316"/>
      <c r="L15" s="316"/>
      <c r="M15" s="316"/>
      <c r="N15" s="318"/>
      <c r="O15" s="318"/>
      <c r="P15" s="318"/>
      <c r="Q15" s="318"/>
      <c r="R15" s="318"/>
    </row>
    <row r="16" spans="1:25" ht="18" customHeight="1">
      <c r="A16" s="307"/>
      <c r="B16" s="313"/>
      <c r="C16" s="70" t="s">
        <v>11</v>
      </c>
      <c r="D16" s="316"/>
      <c r="E16" s="316"/>
      <c r="F16" s="316"/>
      <c r="G16" s="316"/>
      <c r="H16" s="316"/>
      <c r="I16" s="316"/>
      <c r="J16" s="316"/>
      <c r="K16" s="316"/>
      <c r="L16" s="316"/>
      <c r="M16" s="316"/>
      <c r="N16" s="318"/>
      <c r="O16" s="318"/>
      <c r="P16" s="318"/>
      <c r="Q16" s="318"/>
      <c r="R16" s="318"/>
    </row>
    <row r="17" spans="1:20" ht="18" customHeight="1">
      <c r="A17" s="307"/>
      <c r="B17" s="314"/>
      <c r="C17" s="70" t="s">
        <v>279</v>
      </c>
      <c r="D17" s="317"/>
      <c r="E17" s="317"/>
      <c r="F17" s="317"/>
      <c r="G17" s="317"/>
      <c r="H17" s="317"/>
      <c r="I17" s="317"/>
      <c r="J17" s="317"/>
      <c r="K17" s="317"/>
      <c r="L17" s="317"/>
      <c r="M17" s="317"/>
      <c r="N17" s="318"/>
      <c r="O17" s="318"/>
      <c r="P17" s="318"/>
      <c r="Q17" s="318"/>
      <c r="R17" s="318"/>
    </row>
    <row r="18" spans="1:20" ht="18" customHeight="1">
      <c r="A18" s="307"/>
      <c r="B18" s="312" t="s">
        <v>3</v>
      </c>
      <c r="C18" s="70" t="s">
        <v>4</v>
      </c>
      <c r="D18" s="315">
        <v>90399</v>
      </c>
      <c r="E18" s="315">
        <v>97623</v>
      </c>
      <c r="F18" s="315">
        <v>102125</v>
      </c>
      <c r="G18" s="315">
        <v>83043</v>
      </c>
      <c r="H18" s="315">
        <v>112401</v>
      </c>
      <c r="I18" s="315">
        <v>79020</v>
      </c>
      <c r="J18" s="315">
        <v>116600</v>
      </c>
      <c r="K18" s="315">
        <v>101675</v>
      </c>
      <c r="L18" s="315">
        <v>56025</v>
      </c>
      <c r="M18" s="315">
        <v>52399</v>
      </c>
      <c r="N18" s="318"/>
      <c r="O18" s="318"/>
      <c r="P18" s="318"/>
      <c r="Q18" s="318"/>
      <c r="R18" s="318"/>
    </row>
    <row r="19" spans="1:20" ht="18" customHeight="1">
      <c r="A19" s="307"/>
      <c r="B19" s="313"/>
      <c r="C19" s="70" t="s">
        <v>5</v>
      </c>
      <c r="D19" s="316"/>
      <c r="E19" s="316"/>
      <c r="F19" s="316"/>
      <c r="G19" s="316"/>
      <c r="H19" s="316"/>
      <c r="I19" s="316"/>
      <c r="J19" s="316"/>
      <c r="K19" s="316"/>
      <c r="L19" s="316"/>
      <c r="M19" s="316"/>
      <c r="N19" s="318"/>
      <c r="O19" s="318"/>
      <c r="P19" s="318"/>
      <c r="Q19" s="318"/>
      <c r="R19" s="318"/>
    </row>
    <row r="20" spans="1:20" ht="18" customHeight="1">
      <c r="A20" s="307"/>
      <c r="B20" s="313"/>
      <c r="C20" s="70" t="s">
        <v>11</v>
      </c>
      <c r="D20" s="316"/>
      <c r="E20" s="316"/>
      <c r="F20" s="316"/>
      <c r="G20" s="316"/>
      <c r="H20" s="316"/>
      <c r="I20" s="316"/>
      <c r="J20" s="316"/>
      <c r="K20" s="316"/>
      <c r="L20" s="316"/>
      <c r="M20" s="316"/>
      <c r="N20" s="318"/>
      <c r="O20" s="318"/>
      <c r="P20" s="318"/>
      <c r="Q20" s="318"/>
      <c r="R20" s="318"/>
      <c r="S20" s="48"/>
    </row>
    <row r="21" spans="1:20" ht="18" customHeight="1">
      <c r="A21" s="308"/>
      <c r="B21" s="314"/>
      <c r="C21" s="70" t="s">
        <v>279</v>
      </c>
      <c r="D21" s="317"/>
      <c r="E21" s="317"/>
      <c r="F21" s="317"/>
      <c r="G21" s="317"/>
      <c r="H21" s="317"/>
      <c r="I21" s="317"/>
      <c r="J21" s="317"/>
      <c r="K21" s="317"/>
      <c r="L21" s="317"/>
      <c r="M21" s="317"/>
      <c r="N21" s="318"/>
      <c r="O21" s="318"/>
      <c r="P21" s="318"/>
      <c r="Q21" s="318"/>
      <c r="R21" s="318"/>
      <c r="T21" s="49"/>
    </row>
    <row r="22" spans="1:20">
      <c r="A22" s="319" t="s">
        <v>410</v>
      </c>
      <c r="B22" s="319"/>
      <c r="C22" s="252" t="s">
        <v>562</v>
      </c>
      <c r="D22" s="254">
        <v>0.44537415022852705</v>
      </c>
      <c r="E22" s="254">
        <v>0.45083467439246416</v>
      </c>
      <c r="F22" s="254">
        <v>0.4279027482410846</v>
      </c>
      <c r="G22" s="254">
        <v>0.34790403311272344</v>
      </c>
      <c r="H22" s="254">
        <v>0.35646209261906703</v>
      </c>
      <c r="I22" s="254">
        <v>0.27055567856950208</v>
      </c>
      <c r="J22" s="254">
        <f>AVERAGE(D22:I22,M22)</f>
        <v>0.39300476816619551</v>
      </c>
      <c r="K22" s="254">
        <f>AVERAGE(D22:I22,M22)</f>
        <v>0.39300476816619551</v>
      </c>
      <c r="L22" s="254">
        <f>AVERAGE(D22:I22,M22)</f>
        <v>0.39300476816619551</v>
      </c>
      <c r="M22" s="255">
        <v>0.45200000000000001</v>
      </c>
      <c r="N22" s="318"/>
      <c r="O22" s="318"/>
      <c r="P22" s="318"/>
      <c r="Q22" s="318"/>
      <c r="R22" s="318"/>
    </row>
    <row r="23" spans="1:20">
      <c r="A23" s="319"/>
      <c r="B23" s="319"/>
      <c r="C23" s="252" t="s">
        <v>5</v>
      </c>
      <c r="D23" s="254">
        <v>0.2720716706249478</v>
      </c>
      <c r="E23" s="254">
        <v>0.15940725740978468</v>
      </c>
      <c r="F23" s="254">
        <v>0.13183174351399962</v>
      </c>
      <c r="G23" s="254">
        <v>9.4642967775450934E-2</v>
      </c>
      <c r="H23" s="254">
        <v>8.9672139059917472E-2</v>
      </c>
      <c r="I23" s="254">
        <v>0.14319750030644085</v>
      </c>
      <c r="J23" s="254">
        <f t="shared" ref="J23:J26" si="0">AVERAGE(D23:I23,M23)</f>
        <v>0.13797475409864876</v>
      </c>
      <c r="K23" s="254">
        <f t="shared" ref="K23:K26" si="1">AVERAGE(D23:I23,M23)</f>
        <v>0.13797475409864876</v>
      </c>
      <c r="L23" s="254">
        <f t="shared" ref="L23:L25" si="2">AVERAGE(D23:I23,M23)</f>
        <v>0.13797475409864876</v>
      </c>
      <c r="M23" s="255">
        <v>7.4999999999999997E-2</v>
      </c>
      <c r="N23" s="318"/>
      <c r="O23" s="318"/>
      <c r="P23" s="318"/>
      <c r="Q23" s="318"/>
      <c r="R23" s="318"/>
    </row>
    <row r="24" spans="1:20">
      <c r="A24" s="319"/>
      <c r="B24" s="319"/>
      <c r="C24" s="252" t="s">
        <v>563</v>
      </c>
      <c r="D24" s="254">
        <v>9.5670642919969927E-3</v>
      </c>
      <c r="E24" s="254">
        <v>0.12278198359036589</v>
      </c>
      <c r="F24" s="254">
        <v>0.16613949529561522</v>
      </c>
      <c r="G24" s="254">
        <v>0.2497719080121088</v>
      </c>
      <c r="H24" s="254">
        <v>0.3321143505502348</v>
      </c>
      <c r="I24" s="254">
        <v>0.34504263208601971</v>
      </c>
      <c r="J24" s="254">
        <f t="shared" si="0"/>
        <v>0.19677391911804873</v>
      </c>
      <c r="K24" s="254">
        <f t="shared" si="1"/>
        <v>0.19677391911804873</v>
      </c>
      <c r="L24" s="254">
        <f t="shared" si="2"/>
        <v>0.19677391911804873</v>
      </c>
      <c r="M24" s="255">
        <v>0.152</v>
      </c>
      <c r="N24" s="318"/>
      <c r="O24" s="318"/>
      <c r="P24" s="318"/>
      <c r="Q24" s="318"/>
      <c r="R24" s="318"/>
    </row>
    <row r="25" spans="1:20">
      <c r="A25" s="319"/>
      <c r="B25" s="319"/>
      <c r="C25" s="252" t="s">
        <v>564</v>
      </c>
      <c r="D25" s="255">
        <v>0.27298711485452815</v>
      </c>
      <c r="E25" s="254">
        <v>0.24999079918852904</v>
      </c>
      <c r="F25" s="254">
        <v>0.25713573954745661</v>
      </c>
      <c r="G25" s="254">
        <v>0.29533500652665179</v>
      </c>
      <c r="H25" s="254">
        <v>0.21490769948794297</v>
      </c>
      <c r="I25" s="254">
        <v>0.2306911442518676</v>
      </c>
      <c r="J25" s="254">
        <f t="shared" si="0"/>
        <v>0.25014964340813944</v>
      </c>
      <c r="K25" s="254">
        <f t="shared" si="1"/>
        <v>0.25014964340813944</v>
      </c>
      <c r="L25" s="254">
        <f t="shared" si="2"/>
        <v>0.25014964340813944</v>
      </c>
      <c r="M25" s="255">
        <v>0.23</v>
      </c>
      <c r="N25" s="318"/>
      <c r="O25" s="318"/>
      <c r="P25" s="318"/>
      <c r="Q25" s="318"/>
      <c r="R25" s="318"/>
    </row>
    <row r="26" spans="1:20">
      <c r="A26" s="319"/>
      <c r="B26" s="319"/>
      <c r="C26" s="252" t="s">
        <v>279</v>
      </c>
      <c r="D26" s="255">
        <v>0</v>
      </c>
      <c r="E26" s="254">
        <v>1.6985285418856223E-2</v>
      </c>
      <c r="F26" s="254">
        <v>1.6990273401843975E-2</v>
      </c>
      <c r="G26" s="254">
        <v>1.2346084573065031E-2</v>
      </c>
      <c r="H26" s="254">
        <v>6.843718282837705E-3</v>
      </c>
      <c r="I26" s="254">
        <v>1.0513044786169679E-2</v>
      </c>
      <c r="J26" s="254">
        <f t="shared" si="0"/>
        <v>2.2096915208967515E-2</v>
      </c>
      <c r="K26" s="254">
        <f t="shared" si="1"/>
        <v>2.2096915208967515E-2</v>
      </c>
      <c r="L26" s="254">
        <f>AVERAGE(D26:I26,M26)</f>
        <v>2.2096915208967515E-2</v>
      </c>
      <c r="M26" s="255">
        <v>9.0999999999999998E-2</v>
      </c>
      <c r="N26" s="318"/>
      <c r="O26" s="318"/>
      <c r="P26" s="318"/>
      <c r="Q26" s="318"/>
      <c r="R26" s="318"/>
    </row>
  </sheetData>
  <mergeCells count="54">
    <mergeCell ref="N3:R4"/>
    <mergeCell ref="N5:R26"/>
    <mergeCell ref="A22:B26"/>
    <mergeCell ref="I18:I21"/>
    <mergeCell ref="J18:J21"/>
    <mergeCell ref="K18:K21"/>
    <mergeCell ref="L18:L21"/>
    <mergeCell ref="B18:B21"/>
    <mergeCell ref="M18:M21"/>
    <mergeCell ref="D18:D21"/>
    <mergeCell ref="E18:E21"/>
    <mergeCell ref="F18:F21"/>
    <mergeCell ref="G18:G21"/>
    <mergeCell ref="H18:H21"/>
    <mergeCell ref="I14:I17"/>
    <mergeCell ref="J14:J17"/>
    <mergeCell ref="K14:K17"/>
    <mergeCell ref="L14:L17"/>
    <mergeCell ref="M14:M17"/>
    <mergeCell ref="D14:D17"/>
    <mergeCell ref="E14:E17"/>
    <mergeCell ref="F14:F17"/>
    <mergeCell ref="G14:G17"/>
    <mergeCell ref="H14:H17"/>
    <mergeCell ref="J6:J9"/>
    <mergeCell ref="K6:K9"/>
    <mergeCell ref="L6:L9"/>
    <mergeCell ref="M6:M9"/>
    <mergeCell ref="D10:D13"/>
    <mergeCell ref="E10:E13"/>
    <mergeCell ref="F10:F13"/>
    <mergeCell ref="G10:G13"/>
    <mergeCell ref="H10:H13"/>
    <mergeCell ref="I10:I13"/>
    <mergeCell ref="J10:J13"/>
    <mergeCell ref="K10:K13"/>
    <mergeCell ref="L10:L13"/>
    <mergeCell ref="M10:M13"/>
    <mergeCell ref="A6:A13"/>
    <mergeCell ref="A14:A21"/>
    <mergeCell ref="B3:C3"/>
    <mergeCell ref="A4:C4"/>
    <mergeCell ref="A1:M1"/>
    <mergeCell ref="E3:M4"/>
    <mergeCell ref="B6:B9"/>
    <mergeCell ref="B10:B13"/>
    <mergeCell ref="B14:B17"/>
    <mergeCell ref="D3:D4"/>
    <mergeCell ref="D6:D9"/>
    <mergeCell ref="E6:E9"/>
    <mergeCell ref="F6:F9"/>
    <mergeCell ref="G6:G9"/>
    <mergeCell ref="H6:H9"/>
    <mergeCell ref="I6:I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R23"/>
  <sheetViews>
    <sheetView zoomScaleNormal="100" workbookViewId="0">
      <selection activeCell="T14" sqref="T14"/>
    </sheetView>
  </sheetViews>
  <sheetFormatPr baseColWidth="10" defaultColWidth="15.54296875" defaultRowHeight="14"/>
  <cols>
    <col min="1" max="1" width="31.54296875" style="1" bestFit="1" customWidth="1"/>
    <col min="2" max="2" width="20.54296875" style="1" customWidth="1"/>
    <col min="3" max="3" width="47.453125" style="1" bestFit="1" customWidth="1"/>
    <col min="4" max="4" width="20.54296875" style="1" bestFit="1" customWidth="1"/>
    <col min="5" max="16384" width="15.54296875" style="1"/>
  </cols>
  <sheetData>
    <row r="1" spans="1:18" s="143" customFormat="1">
      <c r="A1" s="290" t="s">
        <v>479</v>
      </c>
      <c r="B1" s="290"/>
      <c r="C1" s="290"/>
      <c r="D1" s="290"/>
      <c r="E1" s="290"/>
      <c r="F1" s="290"/>
      <c r="G1" s="290"/>
      <c r="H1" s="290"/>
      <c r="I1" s="290"/>
      <c r="J1" s="290"/>
      <c r="K1" s="290"/>
      <c r="L1" s="290"/>
      <c r="M1" s="290"/>
    </row>
    <row r="3" spans="1:18" ht="55" customHeight="1">
      <c r="A3" s="5" t="s">
        <v>15</v>
      </c>
      <c r="B3" s="299" t="s">
        <v>333</v>
      </c>
      <c r="C3" s="300"/>
      <c r="D3" s="282" t="s">
        <v>24</v>
      </c>
      <c r="E3" s="281" t="s">
        <v>557</v>
      </c>
      <c r="F3" s="281"/>
      <c r="G3" s="281"/>
      <c r="H3" s="281"/>
      <c r="I3" s="281"/>
      <c r="J3" s="281"/>
      <c r="K3" s="281"/>
      <c r="L3" s="281"/>
      <c r="M3" s="281"/>
      <c r="N3" s="301" t="s">
        <v>339</v>
      </c>
      <c r="O3" s="301"/>
      <c r="P3" s="301"/>
      <c r="Q3" s="301"/>
      <c r="R3" s="301"/>
    </row>
    <row r="4" spans="1:18" ht="18" customHeight="1">
      <c r="A4" s="302" t="s">
        <v>14</v>
      </c>
      <c r="B4" s="302"/>
      <c r="C4" s="302"/>
      <c r="D4" s="282"/>
      <c r="E4" s="281"/>
      <c r="F4" s="281"/>
      <c r="G4" s="281"/>
      <c r="H4" s="281"/>
      <c r="I4" s="281"/>
      <c r="J4" s="281"/>
      <c r="K4" s="281"/>
      <c r="L4" s="281"/>
      <c r="M4" s="281"/>
      <c r="N4" s="301"/>
      <c r="O4" s="301"/>
      <c r="P4" s="301"/>
      <c r="Q4" s="301"/>
      <c r="R4" s="301"/>
    </row>
    <row r="5" spans="1:18" ht="18" customHeight="1">
      <c r="A5" s="86"/>
      <c r="B5" s="258" t="s">
        <v>586</v>
      </c>
      <c r="C5" s="259" t="s">
        <v>12</v>
      </c>
      <c r="D5" s="88">
        <v>2009</v>
      </c>
      <c r="E5" s="88">
        <v>2010</v>
      </c>
      <c r="F5" s="88">
        <v>2011</v>
      </c>
      <c r="G5" s="88">
        <v>2012</v>
      </c>
      <c r="H5" s="88">
        <v>2013</v>
      </c>
      <c r="I5" s="88">
        <v>2014</v>
      </c>
      <c r="J5" s="88">
        <v>2015</v>
      </c>
      <c r="K5" s="88">
        <v>2016</v>
      </c>
      <c r="L5" s="88">
        <v>2017</v>
      </c>
      <c r="M5" s="88">
        <v>2018</v>
      </c>
      <c r="N5" s="296" t="s">
        <v>590</v>
      </c>
      <c r="O5" s="297"/>
      <c r="P5" s="297"/>
      <c r="Q5" s="297"/>
      <c r="R5" s="297"/>
    </row>
    <row r="6" spans="1:18" ht="18" customHeight="1">
      <c r="A6" s="298" t="s">
        <v>0</v>
      </c>
      <c r="B6" s="298" t="s">
        <v>2</v>
      </c>
      <c r="C6" s="90" t="s">
        <v>4</v>
      </c>
      <c r="D6" s="52">
        <v>1876.5659999999998</v>
      </c>
      <c r="E6" s="52">
        <v>1189.1779999999999</v>
      </c>
      <c r="F6" s="52">
        <v>1784.662</v>
      </c>
      <c r="G6" s="52">
        <v>1374.7819999999999</v>
      </c>
      <c r="H6" s="52">
        <v>1301.5590000000002</v>
      </c>
      <c r="I6" s="52">
        <v>1365.9670000000001</v>
      </c>
      <c r="J6" s="52">
        <v>1395.9</v>
      </c>
      <c r="K6" s="52">
        <v>1445.9</v>
      </c>
      <c r="L6" s="52">
        <v>1475.6</v>
      </c>
      <c r="M6" s="52">
        <v>1490.1000000000001</v>
      </c>
      <c r="N6" s="297"/>
      <c r="O6" s="297"/>
      <c r="P6" s="297"/>
      <c r="Q6" s="297"/>
      <c r="R6" s="297"/>
    </row>
    <row r="7" spans="1:18" ht="18" customHeight="1">
      <c r="A7" s="298"/>
      <c r="B7" s="298"/>
      <c r="C7" s="90" t="s">
        <v>5</v>
      </c>
      <c r="D7" s="52">
        <v>608.27100000000007</v>
      </c>
      <c r="E7" s="52">
        <v>430.71800000000002</v>
      </c>
      <c r="F7" s="52">
        <v>615.76800000000003</v>
      </c>
      <c r="G7" s="52">
        <v>618.98599999999999</v>
      </c>
      <c r="H7" s="52">
        <v>501.56500000000005</v>
      </c>
      <c r="I7" s="52">
        <v>474.14799999999997</v>
      </c>
      <c r="J7" s="52">
        <v>446.4</v>
      </c>
      <c r="K7" s="52">
        <v>442.9</v>
      </c>
      <c r="L7" s="52">
        <v>483.8</v>
      </c>
      <c r="M7" s="52">
        <v>376.5</v>
      </c>
      <c r="N7" s="297"/>
      <c r="O7" s="297"/>
      <c r="P7" s="297"/>
      <c r="Q7" s="297"/>
      <c r="R7" s="297"/>
    </row>
    <row r="8" spans="1:18" ht="18" customHeight="1">
      <c r="A8" s="298"/>
      <c r="B8" s="298"/>
      <c r="C8" s="90" t="s">
        <v>11</v>
      </c>
      <c r="D8" s="52">
        <v>49.43</v>
      </c>
      <c r="E8" s="52">
        <v>56.077000000000005</v>
      </c>
      <c r="F8" s="52">
        <v>53.472999999999999</v>
      </c>
      <c r="G8" s="52">
        <v>50.835000000000008</v>
      </c>
      <c r="H8" s="52">
        <v>39.527000000000001</v>
      </c>
      <c r="I8" s="52">
        <v>91.955999999999989</v>
      </c>
      <c r="J8" s="52">
        <v>64.400000000000006</v>
      </c>
      <c r="K8" s="52">
        <v>56</v>
      </c>
      <c r="L8" s="52">
        <v>38.099999999999994</v>
      </c>
      <c r="M8" s="52">
        <v>47.1</v>
      </c>
      <c r="N8" s="297"/>
      <c r="O8" s="297"/>
      <c r="P8" s="297"/>
      <c r="Q8" s="297"/>
      <c r="R8" s="297"/>
    </row>
    <row r="9" spans="1:18" ht="18" customHeight="1">
      <c r="A9" s="298"/>
      <c r="B9" s="298" t="s">
        <v>3</v>
      </c>
      <c r="C9" s="90" t="s">
        <v>4</v>
      </c>
      <c r="D9" s="52">
        <v>411.476</v>
      </c>
      <c r="E9" s="52">
        <v>211.82499999999999</v>
      </c>
      <c r="F9" s="52">
        <v>359.91199999999998</v>
      </c>
      <c r="G9" s="52">
        <v>390.53999999999996</v>
      </c>
      <c r="H9" s="52">
        <v>356.59500000000003</v>
      </c>
      <c r="I9" s="52">
        <v>335.01300000000003</v>
      </c>
      <c r="J9" s="52">
        <v>355</v>
      </c>
      <c r="K9" s="52">
        <v>402</v>
      </c>
      <c r="L9" s="52">
        <v>365.20000000000005</v>
      </c>
      <c r="M9" s="52">
        <v>347.5</v>
      </c>
      <c r="N9" s="297"/>
      <c r="O9" s="297"/>
      <c r="P9" s="297"/>
      <c r="Q9" s="297"/>
      <c r="R9" s="297"/>
    </row>
    <row r="10" spans="1:18" ht="18" customHeight="1">
      <c r="A10" s="298"/>
      <c r="B10" s="298"/>
      <c r="C10" s="90" t="s">
        <v>5</v>
      </c>
      <c r="D10" s="52">
        <v>506.50299999999993</v>
      </c>
      <c r="E10" s="52">
        <v>355.96199999999999</v>
      </c>
      <c r="F10" s="52">
        <v>574.33999999999992</v>
      </c>
      <c r="G10" s="52">
        <v>640.851</v>
      </c>
      <c r="H10" s="52">
        <v>608.16700000000003</v>
      </c>
      <c r="I10" s="52">
        <v>432.77300000000002</v>
      </c>
      <c r="J10" s="52">
        <v>472.8</v>
      </c>
      <c r="K10" s="52">
        <v>501.9</v>
      </c>
      <c r="L10" s="52">
        <v>425.4</v>
      </c>
      <c r="M10" s="52">
        <v>329.2</v>
      </c>
      <c r="N10" s="297"/>
      <c r="O10" s="297"/>
      <c r="P10" s="297"/>
      <c r="Q10" s="297"/>
      <c r="R10" s="297"/>
    </row>
    <row r="11" spans="1:18" ht="18" customHeight="1">
      <c r="A11" s="298"/>
      <c r="B11" s="298"/>
      <c r="C11" s="90" t="s">
        <v>11</v>
      </c>
      <c r="D11" s="52">
        <v>31.456000000000003</v>
      </c>
      <c r="E11" s="52">
        <v>44.617000000000004</v>
      </c>
      <c r="F11" s="52">
        <v>35.640999999999998</v>
      </c>
      <c r="G11" s="52">
        <v>40.844000000000001</v>
      </c>
      <c r="H11" s="52">
        <v>47.078000000000003</v>
      </c>
      <c r="I11" s="52">
        <v>260.85300000000001</v>
      </c>
      <c r="J11" s="52">
        <v>314.2</v>
      </c>
      <c r="K11" s="52">
        <v>287</v>
      </c>
      <c r="L11" s="52">
        <v>230.60000000000002</v>
      </c>
      <c r="M11" s="52">
        <v>250.3</v>
      </c>
      <c r="N11" s="297"/>
      <c r="O11" s="297"/>
      <c r="P11" s="297"/>
      <c r="Q11" s="297"/>
      <c r="R11" s="297"/>
    </row>
    <row r="12" spans="1:18" ht="18" customHeight="1">
      <c r="A12" s="298" t="s">
        <v>42</v>
      </c>
      <c r="B12" s="298" t="s">
        <v>2</v>
      </c>
      <c r="C12" s="90" t="s">
        <v>4</v>
      </c>
      <c r="D12" s="52">
        <v>973.21499999999992</v>
      </c>
      <c r="E12" s="52">
        <v>635.76700000000005</v>
      </c>
      <c r="F12" s="52">
        <v>930.55200000000002</v>
      </c>
      <c r="G12" s="52">
        <v>859.64899999999989</v>
      </c>
      <c r="H12" s="52">
        <v>759.61400000000003</v>
      </c>
      <c r="I12" s="52">
        <v>833.33500000000004</v>
      </c>
      <c r="J12" s="52">
        <v>829.69999999999993</v>
      </c>
      <c r="K12" s="52">
        <v>835.3</v>
      </c>
      <c r="L12" s="52">
        <v>762</v>
      </c>
      <c r="M12" s="52">
        <v>1033.5999999999999</v>
      </c>
      <c r="N12" s="297"/>
      <c r="O12" s="297"/>
      <c r="P12" s="297"/>
      <c r="Q12" s="297"/>
      <c r="R12" s="297"/>
    </row>
    <row r="13" spans="1:18" ht="18" customHeight="1">
      <c r="A13" s="298"/>
      <c r="B13" s="298"/>
      <c r="C13" s="90" t="s">
        <v>5</v>
      </c>
      <c r="D13" s="52">
        <v>311.09800000000001</v>
      </c>
      <c r="E13" s="52">
        <v>235.02499999999998</v>
      </c>
      <c r="F13" s="52">
        <v>327.34900000000005</v>
      </c>
      <c r="G13" s="52">
        <v>357.77800000000002</v>
      </c>
      <c r="H13" s="52">
        <v>327.83699999999999</v>
      </c>
      <c r="I13" s="52">
        <v>285.37</v>
      </c>
      <c r="J13" s="52">
        <v>289.60000000000002</v>
      </c>
      <c r="K13" s="52">
        <v>285.3</v>
      </c>
      <c r="L13" s="52">
        <v>268</v>
      </c>
      <c r="M13" s="52">
        <v>286.70000000000005</v>
      </c>
      <c r="N13" s="297"/>
      <c r="O13" s="297"/>
      <c r="P13" s="297"/>
      <c r="Q13" s="297"/>
      <c r="R13" s="297"/>
    </row>
    <row r="14" spans="1:18" ht="18" customHeight="1">
      <c r="A14" s="298"/>
      <c r="B14" s="298"/>
      <c r="C14" s="90" t="s">
        <v>11</v>
      </c>
      <c r="D14" s="52">
        <v>37.079000000000008</v>
      </c>
      <c r="E14" s="52">
        <v>23.458000000000002</v>
      </c>
      <c r="F14" s="52">
        <v>33.080999999999996</v>
      </c>
      <c r="G14" s="52">
        <v>53.451000000000001</v>
      </c>
      <c r="H14" s="52">
        <v>36.859000000000002</v>
      </c>
      <c r="I14" s="52">
        <v>79.498999999999995</v>
      </c>
      <c r="J14" s="52">
        <v>58.9</v>
      </c>
      <c r="K14" s="52">
        <v>41.800000000000004</v>
      </c>
      <c r="L14" s="52">
        <v>53.6</v>
      </c>
      <c r="M14" s="52">
        <v>21.9</v>
      </c>
      <c r="N14" s="297"/>
      <c r="O14" s="297"/>
      <c r="P14" s="297"/>
      <c r="Q14" s="297"/>
      <c r="R14" s="297"/>
    </row>
    <row r="15" spans="1:18" ht="18" customHeight="1">
      <c r="A15" s="298"/>
      <c r="B15" s="298" t="s">
        <v>3</v>
      </c>
      <c r="C15" s="90" t="s">
        <v>4</v>
      </c>
      <c r="D15" s="52">
        <v>201.845</v>
      </c>
      <c r="E15" s="52">
        <v>109.65600000000001</v>
      </c>
      <c r="F15" s="52">
        <v>162.846</v>
      </c>
      <c r="G15" s="52">
        <v>172.95</v>
      </c>
      <c r="H15" s="52">
        <v>158.852</v>
      </c>
      <c r="I15" s="52">
        <v>195.12700000000001</v>
      </c>
      <c r="J15" s="52">
        <v>214.8</v>
      </c>
      <c r="K15" s="52">
        <v>231.8</v>
      </c>
      <c r="L15" s="52">
        <v>214.79999999999998</v>
      </c>
      <c r="M15" s="52">
        <v>274.60000000000002</v>
      </c>
      <c r="N15" s="297"/>
      <c r="O15" s="297"/>
      <c r="P15" s="297"/>
      <c r="Q15" s="297"/>
      <c r="R15" s="297"/>
    </row>
    <row r="16" spans="1:18" ht="18" customHeight="1">
      <c r="A16" s="298"/>
      <c r="B16" s="298"/>
      <c r="C16" s="90" t="s">
        <v>5</v>
      </c>
      <c r="D16" s="52">
        <v>226.709</v>
      </c>
      <c r="E16" s="52">
        <v>142.25799999999998</v>
      </c>
      <c r="F16" s="52">
        <v>216.54399999999998</v>
      </c>
      <c r="G16" s="52">
        <v>256.67200000000003</v>
      </c>
      <c r="H16" s="52">
        <v>225.27099999999999</v>
      </c>
      <c r="I16" s="52">
        <v>163.99700000000001</v>
      </c>
      <c r="J16" s="52">
        <v>194.6</v>
      </c>
      <c r="K16" s="52">
        <v>219.4</v>
      </c>
      <c r="L16" s="52">
        <v>180.10000000000002</v>
      </c>
      <c r="M16" s="52">
        <v>222.79999999999998</v>
      </c>
      <c r="N16" s="297"/>
      <c r="O16" s="297"/>
      <c r="P16" s="297"/>
      <c r="Q16" s="297"/>
      <c r="R16" s="297"/>
    </row>
    <row r="17" spans="1:18" ht="18" customHeight="1">
      <c r="A17" s="298"/>
      <c r="B17" s="298"/>
      <c r="C17" s="90" t="s">
        <v>11</v>
      </c>
      <c r="D17" s="52">
        <v>35.974999999999994</v>
      </c>
      <c r="E17" s="52">
        <v>42.304000000000002</v>
      </c>
      <c r="F17" s="52">
        <v>47.269999999999996</v>
      </c>
      <c r="G17" s="52">
        <v>58.754999999999995</v>
      </c>
      <c r="H17" s="52">
        <v>56.096000000000004</v>
      </c>
      <c r="I17" s="52">
        <v>190.43200000000002</v>
      </c>
      <c r="J17" s="52">
        <v>159.69999999999999</v>
      </c>
      <c r="K17" s="52">
        <v>140.1</v>
      </c>
      <c r="L17" s="52">
        <v>118.6</v>
      </c>
      <c r="M17" s="52">
        <v>126.80000000000001</v>
      </c>
      <c r="N17" s="297"/>
      <c r="O17" s="297"/>
      <c r="P17" s="297"/>
      <c r="Q17" s="297"/>
      <c r="R17" s="297"/>
    </row>
    <row r="18" spans="1:18" s="85" customFormat="1" ht="18" customHeight="1">
      <c r="A18" s="298" t="s">
        <v>1</v>
      </c>
      <c r="B18" s="298" t="s">
        <v>2</v>
      </c>
      <c r="C18" s="90" t="s">
        <v>4</v>
      </c>
      <c r="D18" s="52">
        <v>1226.377</v>
      </c>
      <c r="E18" s="52">
        <v>830.98</v>
      </c>
      <c r="F18" s="52">
        <v>1181.798</v>
      </c>
      <c r="G18" s="52">
        <v>793.68400000000008</v>
      </c>
      <c r="H18" s="52">
        <v>725.29</v>
      </c>
      <c r="I18" s="52">
        <v>698.36</v>
      </c>
      <c r="J18" s="52">
        <v>700</v>
      </c>
      <c r="K18" s="52">
        <v>762.9</v>
      </c>
      <c r="L18" s="52">
        <v>754.5</v>
      </c>
      <c r="M18" s="52">
        <v>874.90000000000009</v>
      </c>
      <c r="N18" s="297"/>
      <c r="O18" s="297"/>
      <c r="P18" s="297"/>
      <c r="Q18" s="297"/>
      <c r="R18" s="297"/>
    </row>
    <row r="19" spans="1:18" s="85" customFormat="1" ht="18" customHeight="1">
      <c r="A19" s="298"/>
      <c r="B19" s="298"/>
      <c r="C19" s="90" t="s">
        <v>5</v>
      </c>
      <c r="D19" s="52">
        <v>487.74399999999997</v>
      </c>
      <c r="E19" s="52">
        <v>360.17799999999994</v>
      </c>
      <c r="F19" s="52">
        <v>423.52299999999997</v>
      </c>
      <c r="G19" s="52">
        <v>339.92400000000004</v>
      </c>
      <c r="H19" s="52">
        <v>305.91899999999998</v>
      </c>
      <c r="I19" s="52">
        <v>273.50300000000004</v>
      </c>
      <c r="J19" s="52">
        <v>253</v>
      </c>
      <c r="K19" s="52">
        <v>263.09999999999997</v>
      </c>
      <c r="L19" s="52">
        <v>248.10000000000002</v>
      </c>
      <c r="M19" s="52">
        <v>238</v>
      </c>
      <c r="N19" s="297"/>
      <c r="O19" s="297"/>
      <c r="P19" s="297"/>
      <c r="Q19" s="297"/>
      <c r="R19" s="297"/>
    </row>
    <row r="20" spans="1:18" s="85" customFormat="1" ht="18" customHeight="1">
      <c r="A20" s="298"/>
      <c r="B20" s="298"/>
      <c r="C20" s="90" t="s">
        <v>11</v>
      </c>
      <c r="D20" s="52">
        <v>12.327</v>
      </c>
      <c r="E20" s="52">
        <v>18.693000000000001</v>
      </c>
      <c r="F20" s="52">
        <v>12.021000000000001</v>
      </c>
      <c r="G20" s="52">
        <v>16.923999999999999</v>
      </c>
      <c r="H20" s="52">
        <v>17.465</v>
      </c>
      <c r="I20" s="52">
        <v>32.277000000000001</v>
      </c>
      <c r="J20" s="52">
        <v>30.900000000000002</v>
      </c>
      <c r="K20" s="52">
        <v>21.1</v>
      </c>
      <c r="L20" s="52">
        <v>18.899999999999999</v>
      </c>
      <c r="M20" s="52">
        <v>17.600000000000001</v>
      </c>
      <c r="N20" s="297"/>
      <c r="O20" s="297"/>
      <c r="P20" s="297"/>
      <c r="Q20" s="297"/>
      <c r="R20" s="297"/>
    </row>
    <row r="21" spans="1:18" s="85" customFormat="1" ht="18" customHeight="1">
      <c r="A21" s="298"/>
      <c r="B21" s="298" t="s">
        <v>3</v>
      </c>
      <c r="C21" s="90" t="s">
        <v>4</v>
      </c>
      <c r="D21" s="52">
        <v>342.62400000000002</v>
      </c>
      <c r="E21" s="52">
        <v>199.21600000000001</v>
      </c>
      <c r="F21" s="52">
        <v>279.32600000000002</v>
      </c>
      <c r="G21" s="52">
        <v>350.27499999999998</v>
      </c>
      <c r="H21" s="52">
        <v>330.17200000000003</v>
      </c>
      <c r="I21" s="52">
        <v>298.36700000000002</v>
      </c>
      <c r="J21" s="52">
        <v>317.8</v>
      </c>
      <c r="K21" s="52">
        <v>332.9</v>
      </c>
      <c r="L21" s="52">
        <v>324.7</v>
      </c>
      <c r="M21" s="52">
        <v>304.7</v>
      </c>
      <c r="N21" s="297"/>
      <c r="O21" s="297"/>
      <c r="P21" s="297"/>
      <c r="Q21" s="297"/>
      <c r="R21" s="297"/>
    </row>
    <row r="22" spans="1:18" s="85" customFormat="1" ht="18" customHeight="1">
      <c r="A22" s="298"/>
      <c r="B22" s="298"/>
      <c r="C22" s="90" t="s">
        <v>5</v>
      </c>
      <c r="D22" s="52">
        <v>377.11100000000005</v>
      </c>
      <c r="E22" s="52">
        <v>277.351</v>
      </c>
      <c r="F22" s="52">
        <v>363.46899999999999</v>
      </c>
      <c r="G22" s="52">
        <v>449.51900000000001</v>
      </c>
      <c r="H22" s="52">
        <v>428.54700000000003</v>
      </c>
      <c r="I22" s="52">
        <v>233.52699999999999</v>
      </c>
      <c r="J22" s="52">
        <v>271.60000000000002</v>
      </c>
      <c r="K22" s="52">
        <v>290.3</v>
      </c>
      <c r="L22" s="52">
        <v>242.60000000000002</v>
      </c>
      <c r="M22" s="52">
        <v>215.60000000000002</v>
      </c>
      <c r="N22" s="297"/>
      <c r="O22" s="297"/>
      <c r="P22" s="297"/>
      <c r="Q22" s="297"/>
      <c r="R22" s="297"/>
    </row>
    <row r="23" spans="1:18" s="85" customFormat="1" ht="18" customHeight="1">
      <c r="A23" s="298"/>
      <c r="B23" s="298"/>
      <c r="C23" s="90" t="s">
        <v>11</v>
      </c>
      <c r="D23" s="52">
        <v>36.948</v>
      </c>
      <c r="E23" s="52">
        <v>43.334000000000003</v>
      </c>
      <c r="F23" s="52">
        <v>46.525999999999996</v>
      </c>
      <c r="G23" s="52">
        <v>49.545000000000002</v>
      </c>
      <c r="H23" s="52">
        <v>53.262999999999998</v>
      </c>
      <c r="I23" s="52">
        <v>263.45400000000001</v>
      </c>
      <c r="J23" s="52">
        <v>306.09999999999997</v>
      </c>
      <c r="K23" s="52">
        <v>268.60000000000002</v>
      </c>
      <c r="L23" s="52">
        <v>227.79999999999998</v>
      </c>
      <c r="M23" s="52">
        <v>220.10000000000002</v>
      </c>
      <c r="N23" s="297"/>
      <c r="O23" s="297"/>
      <c r="P23" s="297"/>
      <c r="Q23" s="297"/>
      <c r="R23" s="297"/>
    </row>
  </sheetData>
  <mergeCells count="16">
    <mergeCell ref="A1:M1"/>
    <mergeCell ref="A18:A23"/>
    <mergeCell ref="B18:B20"/>
    <mergeCell ref="B21:B23"/>
    <mergeCell ref="N3:R4"/>
    <mergeCell ref="A4:C4"/>
    <mergeCell ref="N5:R23"/>
    <mergeCell ref="A6:A11"/>
    <mergeCell ref="B6:B8"/>
    <mergeCell ref="B9:B11"/>
    <mergeCell ref="A12:A17"/>
    <mergeCell ref="B12:B14"/>
    <mergeCell ref="B15:B17"/>
    <mergeCell ref="B3:C3"/>
    <mergeCell ref="D3:D4"/>
    <mergeCell ref="E3:M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Q133"/>
  <sheetViews>
    <sheetView topLeftCell="A13" zoomScale="70" zoomScaleNormal="70" workbookViewId="0">
      <selection activeCell="O3" sqref="O3:Q3"/>
    </sheetView>
  </sheetViews>
  <sheetFormatPr baseColWidth="10" defaultColWidth="15.54296875" defaultRowHeight="14"/>
  <cols>
    <col min="1" max="1" width="30.453125" style="1" customWidth="1"/>
    <col min="2" max="2" width="30.54296875" style="9" customWidth="1"/>
    <col min="3" max="3" width="13.453125" style="1" bestFit="1" customWidth="1"/>
    <col min="4" max="4" width="12.54296875" style="9" customWidth="1"/>
    <col min="5" max="13" width="13.453125" style="1" customWidth="1"/>
    <col min="14" max="14" width="32.54296875" style="108" customWidth="1"/>
    <col min="15" max="15" width="11.453125" style="108" customWidth="1"/>
    <col min="16" max="16" width="67.54296875" style="108" bestFit="1" customWidth="1"/>
    <col min="17" max="17" width="40.453125" style="108" customWidth="1"/>
    <col min="18" max="16384" width="15.54296875" style="1"/>
  </cols>
  <sheetData>
    <row r="1" spans="1:17" ht="14.5">
      <c r="A1" s="79"/>
      <c r="D1" s="1"/>
    </row>
    <row r="3" spans="1:17" ht="40.75" customHeight="1">
      <c r="A3" s="326" t="s">
        <v>15</v>
      </c>
      <c r="B3" s="326"/>
      <c r="C3" s="287" t="s">
        <v>307</v>
      </c>
      <c r="D3" s="364"/>
      <c r="E3" s="364"/>
      <c r="F3" s="364"/>
      <c r="G3" s="364"/>
      <c r="H3" s="364"/>
      <c r="I3" s="364"/>
      <c r="J3" s="364"/>
      <c r="K3" s="364"/>
      <c r="L3" s="364"/>
      <c r="M3" s="364"/>
      <c r="N3" s="78" t="s">
        <v>306</v>
      </c>
      <c r="O3" s="369" t="s">
        <v>518</v>
      </c>
      <c r="P3" s="370"/>
      <c r="Q3" s="370"/>
    </row>
    <row r="4" spans="1:17" ht="14.25" customHeight="1">
      <c r="A4" s="365"/>
      <c r="B4" s="365"/>
      <c r="C4" s="281" t="s">
        <v>25</v>
      </c>
      <c r="D4" s="281"/>
      <c r="E4" s="281"/>
      <c r="F4" s="281"/>
      <c r="G4" s="281"/>
      <c r="H4" s="281"/>
      <c r="I4" s="281"/>
      <c r="J4" s="281"/>
      <c r="K4" s="281"/>
      <c r="L4" s="281"/>
      <c r="M4" s="281"/>
      <c r="N4" s="281"/>
      <c r="O4" s="281"/>
      <c r="P4" s="281"/>
      <c r="Q4" s="281"/>
    </row>
    <row r="5" spans="1:17">
      <c r="A5" s="302" t="s">
        <v>13</v>
      </c>
      <c r="B5" s="302"/>
      <c r="C5" s="281"/>
      <c r="D5" s="281"/>
      <c r="E5" s="281"/>
      <c r="F5" s="281"/>
      <c r="G5" s="281"/>
      <c r="H5" s="281"/>
      <c r="I5" s="281"/>
      <c r="J5" s="281"/>
      <c r="K5" s="281"/>
      <c r="L5" s="281"/>
      <c r="M5" s="281"/>
      <c r="N5" s="281"/>
      <c r="O5" s="281"/>
      <c r="P5" s="281"/>
      <c r="Q5" s="281"/>
    </row>
    <row r="6" spans="1:17" ht="28">
      <c r="A6" s="80" t="s">
        <v>587</v>
      </c>
      <c r="B6" s="65" t="s">
        <v>17</v>
      </c>
      <c r="C6" s="65" t="s">
        <v>50</v>
      </c>
      <c r="D6" s="65">
        <v>2009</v>
      </c>
      <c r="E6" s="65">
        <v>2010</v>
      </c>
      <c r="F6" s="65">
        <v>2011</v>
      </c>
      <c r="G6" s="65">
        <v>2012</v>
      </c>
      <c r="H6" s="65">
        <v>2013</v>
      </c>
      <c r="I6" s="65">
        <v>2014</v>
      </c>
      <c r="J6" s="65">
        <v>2015</v>
      </c>
      <c r="K6" s="65">
        <v>2016</v>
      </c>
      <c r="L6" s="65">
        <v>2017</v>
      </c>
      <c r="M6" s="65">
        <v>2018</v>
      </c>
      <c r="N6" s="94" t="s">
        <v>110</v>
      </c>
      <c r="O6" s="94" t="s">
        <v>51</v>
      </c>
      <c r="P6" s="94" t="s">
        <v>339</v>
      </c>
      <c r="Q6" s="95" t="s">
        <v>111</v>
      </c>
    </row>
    <row r="7" spans="1:17" ht="84">
      <c r="A7" s="288" t="s">
        <v>2</v>
      </c>
      <c r="B7" s="319" t="s">
        <v>18</v>
      </c>
      <c r="C7" s="81" t="s">
        <v>52</v>
      </c>
      <c r="D7" s="46">
        <v>265680.7</v>
      </c>
      <c r="E7" s="46">
        <v>340754.5</v>
      </c>
      <c r="F7" s="46">
        <v>332917.3</v>
      </c>
      <c r="G7" s="46">
        <v>432194.2</v>
      </c>
      <c r="H7" s="46">
        <v>498547.5</v>
      </c>
      <c r="I7" s="46">
        <v>579952.4</v>
      </c>
      <c r="J7" s="46">
        <v>593867</v>
      </c>
      <c r="K7" s="46">
        <v>671348.2</v>
      </c>
      <c r="L7" s="46">
        <v>700000.3</v>
      </c>
      <c r="M7" s="46">
        <v>714945.2</v>
      </c>
      <c r="N7" s="81" t="s">
        <v>343</v>
      </c>
      <c r="O7" s="81" t="s">
        <v>6</v>
      </c>
      <c r="P7" s="81"/>
      <c r="Q7" s="30" t="s">
        <v>344</v>
      </c>
    </row>
    <row r="8" spans="1:17" ht="70">
      <c r="A8" s="288"/>
      <c r="B8" s="319"/>
      <c r="C8" s="81" t="s">
        <v>53</v>
      </c>
      <c r="D8" s="46">
        <v>244667.7</v>
      </c>
      <c r="E8" s="46">
        <v>317260.40000000002</v>
      </c>
      <c r="F8" s="46">
        <v>294908.5</v>
      </c>
      <c r="G8" s="46">
        <v>437001.8</v>
      </c>
      <c r="H8" s="46">
        <v>456293.2</v>
      </c>
      <c r="I8" s="46">
        <v>522694.5</v>
      </c>
      <c r="J8" s="46">
        <v>544234.4</v>
      </c>
      <c r="K8" s="46">
        <v>564988.30000000005</v>
      </c>
      <c r="L8" s="46">
        <v>671221.5</v>
      </c>
      <c r="M8" s="46">
        <v>680339.9</v>
      </c>
      <c r="N8" s="81" t="s">
        <v>345</v>
      </c>
      <c r="O8" s="81" t="s">
        <v>6</v>
      </c>
      <c r="P8" s="81"/>
      <c r="Q8" s="30" t="s">
        <v>346</v>
      </c>
    </row>
    <row r="9" spans="1:17" ht="112">
      <c r="A9" s="288"/>
      <c r="B9" s="319"/>
      <c r="C9" s="81" t="s">
        <v>54</v>
      </c>
      <c r="D9" s="46">
        <v>8472.5</v>
      </c>
      <c r="E9" s="46">
        <v>8396</v>
      </c>
      <c r="F9" s="46">
        <v>12802.7</v>
      </c>
      <c r="G9" s="46">
        <v>7168.7</v>
      </c>
      <c r="H9" s="46">
        <v>8715.7999999999993</v>
      </c>
      <c r="I9" s="46">
        <v>8201.5</v>
      </c>
      <c r="J9" s="46">
        <v>8434.9</v>
      </c>
      <c r="K9" s="46">
        <v>2934.8</v>
      </c>
      <c r="L9" s="46">
        <v>335655.6</v>
      </c>
      <c r="M9" s="46">
        <v>297307.5</v>
      </c>
      <c r="N9" s="81" t="s">
        <v>347</v>
      </c>
      <c r="O9" s="81" t="s">
        <v>6</v>
      </c>
      <c r="P9" s="81"/>
      <c r="Q9" s="30" t="s">
        <v>348</v>
      </c>
    </row>
    <row r="10" spans="1:17" ht="70">
      <c r="A10" s="73" t="s">
        <v>3</v>
      </c>
      <c r="B10" s="73" t="s">
        <v>18</v>
      </c>
      <c r="C10" s="30" t="s">
        <v>55</v>
      </c>
      <c r="D10" s="46">
        <v>106421.7</v>
      </c>
      <c r="E10" s="46">
        <v>121725.9</v>
      </c>
      <c r="F10" s="46">
        <v>128760.5</v>
      </c>
      <c r="G10" s="46">
        <v>104760.8</v>
      </c>
      <c r="H10" s="46">
        <v>104938.9</v>
      </c>
      <c r="I10" s="46">
        <v>91630.5</v>
      </c>
      <c r="J10" s="46">
        <v>131942.6</v>
      </c>
      <c r="K10" s="46">
        <v>113641.2</v>
      </c>
      <c r="L10" s="46">
        <v>107597.6</v>
      </c>
      <c r="M10" s="46">
        <v>88228.800000000003</v>
      </c>
      <c r="N10" s="81" t="s">
        <v>56</v>
      </c>
      <c r="O10" s="30" t="s">
        <v>6</v>
      </c>
      <c r="P10" s="30"/>
      <c r="Q10" s="81" t="s">
        <v>118</v>
      </c>
    </row>
    <row r="11" spans="1:17" ht="28">
      <c r="A11" s="71" t="s">
        <v>2</v>
      </c>
      <c r="B11" s="372" t="s">
        <v>19</v>
      </c>
      <c r="C11" s="81" t="s">
        <v>64</v>
      </c>
      <c r="D11" s="46">
        <v>1891951</v>
      </c>
      <c r="E11" s="46">
        <v>2455887.6</v>
      </c>
      <c r="F11" s="46">
        <v>1976553.9</v>
      </c>
      <c r="G11" s="46">
        <v>1952764.4</v>
      </c>
      <c r="H11" s="46">
        <v>1903553.4</v>
      </c>
      <c r="I11" s="46">
        <v>2140871.7000000002</v>
      </c>
      <c r="J11" s="46">
        <v>1647249.5</v>
      </c>
      <c r="K11" s="46">
        <v>1930793.5</v>
      </c>
      <c r="L11" s="46">
        <v>1678296.3</v>
      </c>
      <c r="M11" s="46">
        <v>1415280</v>
      </c>
      <c r="N11" s="81" t="s">
        <v>65</v>
      </c>
      <c r="O11" s="81" t="s">
        <v>8</v>
      </c>
      <c r="P11" s="81"/>
      <c r="Q11" s="30" t="s">
        <v>183</v>
      </c>
    </row>
    <row r="12" spans="1:17" ht="28">
      <c r="A12" s="71" t="s">
        <v>3</v>
      </c>
      <c r="B12" s="372"/>
      <c r="C12" s="81" t="s">
        <v>66</v>
      </c>
      <c r="D12" s="46">
        <v>317856.8</v>
      </c>
      <c r="E12" s="46">
        <v>137654.20000000001</v>
      </c>
      <c r="F12" s="46">
        <v>112712.7</v>
      </c>
      <c r="G12" s="46">
        <v>247029.1</v>
      </c>
      <c r="H12" s="46">
        <v>288510</v>
      </c>
      <c r="I12" s="46">
        <v>380147.9</v>
      </c>
      <c r="J12" s="46">
        <v>410306.7</v>
      </c>
      <c r="K12" s="46">
        <v>582440.4</v>
      </c>
      <c r="L12" s="46">
        <v>1149830.3</v>
      </c>
      <c r="M12" s="46">
        <v>1127104.7</v>
      </c>
      <c r="N12" s="81" t="s">
        <v>67</v>
      </c>
      <c r="O12" s="81" t="s">
        <v>8</v>
      </c>
      <c r="P12" s="81"/>
      <c r="Q12" s="30" t="s">
        <v>186</v>
      </c>
    </row>
    <row r="13" spans="1:17">
      <c r="A13" s="16"/>
      <c r="B13" s="17"/>
      <c r="C13" s="111"/>
      <c r="D13" s="111"/>
      <c r="E13" s="111"/>
      <c r="F13" s="111"/>
      <c r="G13" s="111"/>
      <c r="H13" s="111"/>
      <c r="I13" s="111"/>
      <c r="J13" s="111"/>
      <c r="K13" s="111"/>
      <c r="L13" s="111"/>
      <c r="M13" s="111"/>
      <c r="N13" s="111"/>
      <c r="O13" s="111"/>
      <c r="P13" s="111"/>
      <c r="Q13" s="111"/>
    </row>
    <row r="14" spans="1:17" ht="42" customHeight="1">
      <c r="A14" s="326" t="s">
        <v>15</v>
      </c>
      <c r="B14" s="326"/>
      <c r="C14" s="342" t="s">
        <v>307</v>
      </c>
      <c r="D14" s="343"/>
      <c r="E14" s="343"/>
      <c r="F14" s="343"/>
      <c r="G14" s="343"/>
      <c r="H14" s="343"/>
      <c r="I14" s="343"/>
      <c r="J14" s="343"/>
      <c r="K14" s="343"/>
      <c r="L14" s="343"/>
      <c r="M14" s="343"/>
      <c r="N14" s="111"/>
      <c r="O14" s="111"/>
      <c r="P14" s="111"/>
      <c r="Q14" s="111"/>
    </row>
    <row r="15" spans="1:17" ht="14.15" customHeight="1">
      <c r="A15" s="373"/>
      <c r="B15" s="374"/>
      <c r="C15" s="338" t="s">
        <v>517</v>
      </c>
      <c r="D15" s="339"/>
      <c r="E15" s="339"/>
      <c r="F15" s="339"/>
      <c r="G15" s="339"/>
      <c r="H15" s="339"/>
      <c r="I15" s="339"/>
      <c r="J15" s="339"/>
      <c r="K15" s="339"/>
      <c r="L15" s="339"/>
      <c r="M15" s="339"/>
      <c r="N15" s="339"/>
      <c r="O15" s="339"/>
      <c r="P15" s="339"/>
      <c r="Q15" s="339"/>
    </row>
    <row r="16" spans="1:17">
      <c r="A16" s="302" t="s">
        <v>119</v>
      </c>
      <c r="B16" s="302"/>
      <c r="C16" s="340"/>
      <c r="D16" s="341"/>
      <c r="E16" s="341"/>
      <c r="F16" s="341"/>
      <c r="G16" s="341"/>
      <c r="H16" s="341"/>
      <c r="I16" s="341"/>
      <c r="J16" s="341"/>
      <c r="K16" s="341"/>
      <c r="L16" s="341"/>
      <c r="M16" s="341"/>
      <c r="N16" s="341"/>
      <c r="O16" s="341"/>
      <c r="P16" s="341"/>
      <c r="Q16" s="341"/>
    </row>
    <row r="17" spans="1:17" ht="15" customHeight="1">
      <c r="A17" s="80" t="s">
        <v>586</v>
      </c>
      <c r="B17" s="65" t="s">
        <v>17</v>
      </c>
      <c r="C17" s="119" t="s">
        <v>50</v>
      </c>
      <c r="D17" s="119">
        <v>2009</v>
      </c>
      <c r="E17" s="119">
        <v>2010</v>
      </c>
      <c r="F17" s="119">
        <v>2011</v>
      </c>
      <c r="G17" s="119">
        <v>2012</v>
      </c>
      <c r="H17" s="119">
        <v>2013</v>
      </c>
      <c r="I17" s="119">
        <v>2014</v>
      </c>
      <c r="J17" s="119">
        <v>2015</v>
      </c>
      <c r="K17" s="119">
        <v>2016</v>
      </c>
      <c r="L17" s="119">
        <v>2017</v>
      </c>
      <c r="M17" s="119">
        <v>2018</v>
      </c>
      <c r="N17" s="94" t="s">
        <v>110</v>
      </c>
      <c r="O17" s="94" t="s">
        <v>51</v>
      </c>
      <c r="P17" s="133" t="s">
        <v>339</v>
      </c>
      <c r="Q17" s="95" t="s">
        <v>111</v>
      </c>
    </row>
    <row r="18" spans="1:17" ht="28">
      <c r="A18" s="353" t="s">
        <v>267</v>
      </c>
      <c r="B18" s="295" t="s">
        <v>119</v>
      </c>
      <c r="C18" s="30" t="s">
        <v>60</v>
      </c>
      <c r="D18" s="366" t="s">
        <v>619</v>
      </c>
      <c r="E18" s="367"/>
      <c r="F18" s="367"/>
      <c r="G18" s="367"/>
      <c r="H18" s="367"/>
      <c r="I18" s="367"/>
      <c r="J18" s="367"/>
      <c r="K18" s="367"/>
      <c r="L18" s="367"/>
      <c r="M18" s="368"/>
      <c r="N18" s="81" t="s">
        <v>59</v>
      </c>
      <c r="O18" s="30" t="s">
        <v>6</v>
      </c>
      <c r="P18" s="30"/>
      <c r="Q18" s="30" t="s">
        <v>122</v>
      </c>
    </row>
    <row r="19" spans="1:17" ht="28">
      <c r="A19" s="353"/>
      <c r="B19" s="295"/>
      <c r="C19" s="30" t="s">
        <v>70</v>
      </c>
      <c r="D19" s="366" t="s">
        <v>619</v>
      </c>
      <c r="E19" s="367"/>
      <c r="F19" s="367"/>
      <c r="G19" s="368"/>
      <c r="H19" s="46">
        <v>35</v>
      </c>
      <c r="I19" s="366" t="s">
        <v>619</v>
      </c>
      <c r="J19" s="367"/>
      <c r="K19" s="367"/>
      <c r="L19" s="367"/>
      <c r="M19" s="368"/>
      <c r="N19" s="81" t="s">
        <v>71</v>
      </c>
      <c r="O19" s="30" t="s">
        <v>6</v>
      </c>
      <c r="P19" s="30"/>
      <c r="Q19" s="30" t="s">
        <v>124</v>
      </c>
    </row>
    <row r="20" spans="1:17" ht="42">
      <c r="A20" s="353"/>
      <c r="B20" s="295"/>
      <c r="C20" s="30" t="s">
        <v>69</v>
      </c>
      <c r="D20" s="46">
        <v>35721.800000000003</v>
      </c>
      <c r="E20" s="46">
        <v>40879.4</v>
      </c>
      <c r="F20" s="46">
        <v>40311.800000000003</v>
      </c>
      <c r="G20" s="46">
        <v>36744</v>
      </c>
      <c r="H20" s="46">
        <v>38322.300000000003</v>
      </c>
      <c r="I20" s="46">
        <v>41339</v>
      </c>
      <c r="J20" s="46">
        <v>40702</v>
      </c>
      <c r="K20" s="46">
        <v>40383.599999999999</v>
      </c>
      <c r="L20" s="46">
        <v>41379.1</v>
      </c>
      <c r="M20" s="46">
        <v>32876.199999999997</v>
      </c>
      <c r="N20" s="81" t="s">
        <v>68</v>
      </c>
      <c r="O20" s="30" t="s">
        <v>6</v>
      </c>
      <c r="P20" s="30"/>
      <c r="Q20" s="30" t="s">
        <v>218</v>
      </c>
    </row>
    <row r="21" spans="1:17" ht="30.75" customHeight="1">
      <c r="A21" s="353"/>
      <c r="B21" s="295"/>
      <c r="C21" s="30" t="s">
        <v>73</v>
      </c>
      <c r="D21" s="363" t="s">
        <v>127</v>
      </c>
      <c r="E21" s="363"/>
      <c r="F21" s="363"/>
      <c r="G21" s="363"/>
      <c r="H21" s="363"/>
      <c r="I21" s="363"/>
      <c r="J21" s="363"/>
      <c r="K21" s="363"/>
      <c r="L21" s="363"/>
      <c r="M21" s="363"/>
      <c r="N21" s="81" t="s">
        <v>72</v>
      </c>
      <c r="O21" s="30" t="s">
        <v>6</v>
      </c>
      <c r="P21" s="30"/>
      <c r="Q21" s="30" t="s">
        <v>127</v>
      </c>
    </row>
    <row r="22" spans="1:17" s="143" customFormat="1">
      <c r="A22" s="196"/>
      <c r="B22" s="214"/>
      <c r="C22" s="215"/>
      <c r="D22" s="138"/>
      <c r="E22" s="138"/>
      <c r="F22" s="138"/>
      <c r="G22" s="138"/>
      <c r="H22" s="138"/>
      <c r="I22" s="138"/>
      <c r="J22" s="138"/>
      <c r="K22" s="138"/>
      <c r="L22" s="138"/>
      <c r="M22" s="138"/>
      <c r="N22" s="207"/>
      <c r="O22" s="96"/>
      <c r="P22" s="96"/>
      <c r="Q22" s="96"/>
    </row>
    <row r="23" spans="1:17" s="143" customFormat="1">
      <c r="A23" s="349" t="s">
        <v>15</v>
      </c>
      <c r="B23" s="350"/>
      <c r="C23" s="350"/>
      <c r="D23" s="326"/>
      <c r="E23" s="326"/>
      <c r="F23" s="326"/>
      <c r="G23" s="326"/>
      <c r="H23" s="326"/>
      <c r="I23" s="326"/>
      <c r="J23" s="326"/>
      <c r="K23" s="326"/>
      <c r="L23" s="326"/>
      <c r="M23" s="326"/>
      <c r="N23" s="181"/>
      <c r="O23" s="23"/>
    </row>
    <row r="24" spans="1:17" s="18" customFormat="1">
      <c r="A24" s="345" t="s">
        <v>485</v>
      </c>
      <c r="B24" s="346"/>
      <c r="C24" s="351"/>
      <c r="D24" s="352" t="s">
        <v>516</v>
      </c>
      <c r="E24" s="352"/>
      <c r="F24" s="352"/>
      <c r="G24" s="352"/>
      <c r="H24" s="352"/>
      <c r="I24" s="352"/>
      <c r="J24" s="352"/>
      <c r="K24" s="352"/>
      <c r="L24" s="352"/>
      <c r="M24" s="352"/>
      <c r="N24" s="181"/>
      <c r="O24" s="23"/>
    </row>
    <row r="25" spans="1:17" s="18" customFormat="1">
      <c r="A25" s="284" t="s">
        <v>44</v>
      </c>
      <c r="B25" s="285"/>
      <c r="C25" s="286"/>
      <c r="D25" s="352"/>
      <c r="E25" s="352"/>
      <c r="F25" s="352"/>
      <c r="G25" s="352"/>
      <c r="H25" s="352"/>
      <c r="I25" s="352"/>
      <c r="J25" s="352"/>
      <c r="K25" s="352"/>
      <c r="L25" s="352"/>
      <c r="M25" s="352"/>
      <c r="N25" s="181"/>
      <c r="O25" s="23"/>
    </row>
    <row r="26" spans="1:17" s="18" customFormat="1">
      <c r="A26" s="80" t="s">
        <v>586</v>
      </c>
      <c r="B26" s="65" t="s">
        <v>17</v>
      </c>
      <c r="C26" s="82" t="s">
        <v>50</v>
      </c>
      <c r="D26" s="82">
        <v>2009</v>
      </c>
      <c r="E26" s="82">
        <v>2010</v>
      </c>
      <c r="F26" s="82">
        <v>2011</v>
      </c>
      <c r="G26" s="82">
        <v>2012</v>
      </c>
      <c r="H26" s="82">
        <v>2013</v>
      </c>
      <c r="I26" s="82">
        <v>2014</v>
      </c>
      <c r="J26" s="82">
        <v>2015</v>
      </c>
      <c r="K26" s="82">
        <v>2016</v>
      </c>
      <c r="L26" s="82">
        <v>2017</v>
      </c>
      <c r="M26" s="82">
        <v>2018</v>
      </c>
      <c r="N26" s="175" t="s">
        <v>110</v>
      </c>
      <c r="O26" s="175" t="s">
        <v>51</v>
      </c>
      <c r="P26" s="175" t="s">
        <v>339</v>
      </c>
    </row>
    <row r="27" spans="1:17" s="18" customFormat="1">
      <c r="A27" s="288" t="s">
        <v>2</v>
      </c>
      <c r="B27" s="353" t="s">
        <v>20</v>
      </c>
      <c r="C27" s="177" t="s">
        <v>52</v>
      </c>
      <c r="D27" s="354" t="s">
        <v>571</v>
      </c>
      <c r="E27" s="355"/>
      <c r="F27" s="355"/>
      <c r="G27" s="355"/>
      <c r="H27" s="355"/>
      <c r="I27" s="355"/>
      <c r="J27" s="355"/>
      <c r="K27" s="355"/>
      <c r="L27" s="355"/>
      <c r="M27" s="356"/>
      <c r="N27" s="176"/>
      <c r="O27" s="177"/>
      <c r="P27" s="19"/>
    </row>
    <row r="28" spans="1:17" s="18" customFormat="1" ht="75" customHeight="1">
      <c r="A28" s="288"/>
      <c r="B28" s="353"/>
      <c r="C28" s="177" t="s">
        <v>53</v>
      </c>
      <c r="D28" s="357"/>
      <c r="E28" s="358"/>
      <c r="F28" s="358"/>
      <c r="G28" s="358"/>
      <c r="H28" s="358"/>
      <c r="I28" s="358"/>
      <c r="J28" s="358"/>
      <c r="K28" s="358"/>
      <c r="L28" s="358"/>
      <c r="M28" s="359"/>
      <c r="N28" s="176"/>
      <c r="O28" s="177"/>
      <c r="P28" s="19"/>
    </row>
    <row r="29" spans="1:17" s="18" customFormat="1" ht="20.25" customHeight="1">
      <c r="A29" s="288"/>
      <c r="B29" s="353"/>
      <c r="C29" s="177" t="s">
        <v>54</v>
      </c>
      <c r="D29" s="357"/>
      <c r="E29" s="358"/>
      <c r="F29" s="358"/>
      <c r="G29" s="358"/>
      <c r="H29" s="358"/>
      <c r="I29" s="358"/>
      <c r="J29" s="358"/>
      <c r="K29" s="358"/>
      <c r="L29" s="358"/>
      <c r="M29" s="359"/>
      <c r="N29" s="176"/>
      <c r="O29" s="177"/>
      <c r="P29" s="19"/>
    </row>
    <row r="30" spans="1:17" s="18" customFormat="1">
      <c r="A30" s="288"/>
      <c r="B30" s="353"/>
      <c r="C30" s="182"/>
      <c r="D30" s="357"/>
      <c r="E30" s="358"/>
      <c r="F30" s="358"/>
      <c r="G30" s="358"/>
      <c r="H30" s="358"/>
      <c r="I30" s="358"/>
      <c r="J30" s="358"/>
      <c r="K30" s="358"/>
      <c r="L30" s="358"/>
      <c r="M30" s="359"/>
      <c r="N30" s="176"/>
      <c r="O30" s="177"/>
      <c r="P30" s="19"/>
    </row>
    <row r="31" spans="1:17" s="143" customFormat="1">
      <c r="A31" s="288"/>
      <c r="B31" s="353"/>
      <c r="C31" s="177" t="s">
        <v>61</v>
      </c>
      <c r="D31" s="357"/>
      <c r="E31" s="358"/>
      <c r="F31" s="358"/>
      <c r="G31" s="358"/>
      <c r="H31" s="358"/>
      <c r="I31" s="358"/>
      <c r="J31" s="358"/>
      <c r="K31" s="358"/>
      <c r="L31" s="358"/>
      <c r="M31" s="359"/>
      <c r="N31" s="176"/>
      <c r="O31" s="177"/>
      <c r="P31" s="19"/>
    </row>
    <row r="32" spans="1:17" s="143" customFormat="1">
      <c r="A32" s="288" t="s">
        <v>3</v>
      </c>
      <c r="B32" s="353" t="s">
        <v>20</v>
      </c>
      <c r="C32" s="177" t="s">
        <v>55</v>
      </c>
      <c r="D32" s="357"/>
      <c r="E32" s="358"/>
      <c r="F32" s="358"/>
      <c r="G32" s="358"/>
      <c r="H32" s="358"/>
      <c r="I32" s="358"/>
      <c r="J32" s="358"/>
      <c r="K32" s="358"/>
      <c r="L32" s="358"/>
      <c r="M32" s="359"/>
      <c r="N32" s="176"/>
      <c r="O32" s="177"/>
      <c r="P32" s="19"/>
    </row>
    <row r="33" spans="1:17" s="143" customFormat="1">
      <c r="A33" s="288"/>
      <c r="B33" s="353"/>
      <c r="C33" s="177"/>
      <c r="D33" s="357"/>
      <c r="E33" s="358"/>
      <c r="F33" s="358"/>
      <c r="G33" s="358"/>
      <c r="H33" s="358"/>
      <c r="I33" s="358"/>
      <c r="J33" s="358"/>
      <c r="K33" s="358"/>
      <c r="L33" s="358"/>
      <c r="M33" s="359"/>
      <c r="N33" s="176"/>
      <c r="O33" s="177"/>
      <c r="P33" s="19"/>
    </row>
    <row r="34" spans="1:17" s="143" customFormat="1">
      <c r="A34" s="288"/>
      <c r="B34" s="353"/>
      <c r="C34" s="177"/>
      <c r="D34" s="357"/>
      <c r="E34" s="358"/>
      <c r="F34" s="358"/>
      <c r="G34" s="358"/>
      <c r="H34" s="358"/>
      <c r="I34" s="358"/>
      <c r="J34" s="358"/>
      <c r="K34" s="358"/>
      <c r="L34" s="358"/>
      <c r="M34" s="359"/>
      <c r="N34" s="176"/>
      <c r="O34" s="177"/>
      <c r="P34" s="135"/>
    </row>
    <row r="35" spans="1:17" s="143" customFormat="1">
      <c r="A35" s="288"/>
      <c r="B35" s="353"/>
      <c r="C35" s="177" t="s">
        <v>57</v>
      </c>
      <c r="D35" s="357"/>
      <c r="E35" s="358"/>
      <c r="F35" s="358"/>
      <c r="G35" s="358"/>
      <c r="H35" s="358"/>
      <c r="I35" s="358"/>
      <c r="J35" s="358"/>
      <c r="K35" s="358"/>
      <c r="L35" s="358"/>
      <c r="M35" s="359"/>
      <c r="N35" s="176"/>
      <c r="O35" s="177"/>
      <c r="P35" s="135"/>
    </row>
    <row r="36" spans="1:17" s="143" customFormat="1">
      <c r="A36" s="288"/>
      <c r="B36" s="353"/>
      <c r="C36" s="177" t="s">
        <v>63</v>
      </c>
      <c r="D36" s="357"/>
      <c r="E36" s="358"/>
      <c r="F36" s="358"/>
      <c r="G36" s="358"/>
      <c r="H36" s="358"/>
      <c r="I36" s="358"/>
      <c r="J36" s="358"/>
      <c r="K36" s="358"/>
      <c r="L36" s="358"/>
      <c r="M36" s="359"/>
      <c r="N36" s="176"/>
      <c r="O36" s="177"/>
      <c r="P36" s="135"/>
    </row>
    <row r="37" spans="1:17" s="143" customFormat="1">
      <c r="A37" s="288"/>
      <c r="B37" s="353"/>
      <c r="C37" s="177"/>
      <c r="D37" s="360"/>
      <c r="E37" s="361"/>
      <c r="F37" s="361"/>
      <c r="G37" s="361"/>
      <c r="H37" s="361"/>
      <c r="I37" s="361"/>
      <c r="J37" s="361"/>
      <c r="K37" s="361"/>
      <c r="L37" s="361"/>
      <c r="M37" s="362"/>
      <c r="N37" s="176"/>
      <c r="O37" s="177"/>
      <c r="P37" s="135"/>
    </row>
    <row r="38" spans="1:17" s="68" customFormat="1">
      <c r="A38" s="36"/>
      <c r="B38" s="15"/>
      <c r="C38" s="31"/>
      <c r="D38" s="120"/>
      <c r="E38" s="120"/>
      <c r="F38" s="120"/>
      <c r="G38" s="120"/>
      <c r="H38" s="120"/>
      <c r="I38" s="120"/>
      <c r="J38" s="120"/>
      <c r="K38" s="120"/>
      <c r="L38" s="120"/>
      <c r="M38" s="120"/>
      <c r="N38" s="99"/>
      <c r="O38" s="31"/>
      <c r="P38" s="31"/>
      <c r="Q38" s="31"/>
    </row>
    <row r="39" spans="1:17" s="18" customFormat="1" ht="42" customHeight="1">
      <c r="A39" s="326" t="s">
        <v>15</v>
      </c>
      <c r="B39" s="326"/>
      <c r="C39" s="342" t="s">
        <v>307</v>
      </c>
      <c r="D39" s="343"/>
      <c r="E39" s="343"/>
      <c r="F39" s="343"/>
      <c r="G39" s="343"/>
      <c r="H39" s="343"/>
      <c r="I39" s="343"/>
      <c r="J39" s="343"/>
      <c r="K39" s="343"/>
      <c r="L39" s="343"/>
      <c r="M39" s="343"/>
      <c r="N39" s="100"/>
      <c r="O39" s="100"/>
      <c r="P39" s="100"/>
      <c r="Q39" s="100"/>
    </row>
    <row r="40" spans="1:17" ht="22.5" customHeight="1">
      <c r="A40" s="375"/>
      <c r="B40" s="376"/>
      <c r="C40" s="339" t="s">
        <v>515</v>
      </c>
      <c r="D40" s="339"/>
      <c r="E40" s="339"/>
      <c r="F40" s="339"/>
      <c r="G40" s="339"/>
      <c r="H40" s="339"/>
      <c r="I40" s="339"/>
      <c r="J40" s="339"/>
      <c r="K40" s="339"/>
      <c r="L40" s="339"/>
      <c r="M40" s="339"/>
      <c r="N40" s="339"/>
      <c r="O40" s="339"/>
      <c r="P40" s="339"/>
      <c r="Q40" s="339"/>
    </row>
    <row r="41" spans="1:17" ht="31.5" customHeight="1">
      <c r="A41" s="347" t="s">
        <v>21</v>
      </c>
      <c r="B41" s="348"/>
      <c r="C41" s="341"/>
      <c r="D41" s="341"/>
      <c r="E41" s="341"/>
      <c r="F41" s="341"/>
      <c r="G41" s="341"/>
      <c r="H41" s="341"/>
      <c r="I41" s="341"/>
      <c r="J41" s="341"/>
      <c r="K41" s="341"/>
      <c r="L41" s="341"/>
      <c r="M41" s="341"/>
      <c r="N41" s="341"/>
      <c r="O41" s="341"/>
      <c r="P41" s="341"/>
      <c r="Q41" s="341"/>
    </row>
    <row r="42" spans="1:17" ht="28">
      <c r="A42" s="80" t="s">
        <v>586</v>
      </c>
      <c r="B42" s="65" t="s">
        <v>17</v>
      </c>
      <c r="C42" s="119" t="s">
        <v>50</v>
      </c>
      <c r="D42" s="119">
        <v>2009</v>
      </c>
      <c r="E42" s="119">
        <v>2010</v>
      </c>
      <c r="F42" s="119">
        <v>2011</v>
      </c>
      <c r="G42" s="119">
        <v>2012</v>
      </c>
      <c r="H42" s="119">
        <v>2013</v>
      </c>
      <c r="I42" s="119">
        <v>2014</v>
      </c>
      <c r="J42" s="119">
        <v>2015</v>
      </c>
      <c r="K42" s="119">
        <v>2016</v>
      </c>
      <c r="L42" s="119">
        <v>2017</v>
      </c>
      <c r="M42" s="119">
        <v>2018</v>
      </c>
      <c r="N42" s="94" t="s">
        <v>110</v>
      </c>
      <c r="O42" s="94" t="s">
        <v>51</v>
      </c>
      <c r="P42" s="133" t="s">
        <v>339</v>
      </c>
      <c r="Q42" s="95" t="s">
        <v>111</v>
      </c>
    </row>
    <row r="43" spans="1:17" ht="84">
      <c r="A43" s="63" t="s">
        <v>2</v>
      </c>
      <c r="B43" s="7" t="s">
        <v>22</v>
      </c>
      <c r="C43" s="81" t="s">
        <v>89</v>
      </c>
      <c r="D43" s="46">
        <v>58.107300302293851</v>
      </c>
      <c r="E43" s="46">
        <v>102.10233685791606</v>
      </c>
      <c r="F43" s="46">
        <v>94.487094114929761</v>
      </c>
      <c r="G43" s="46">
        <v>123.77669257687718</v>
      </c>
      <c r="H43" s="46">
        <v>237.79302428955128</v>
      </c>
      <c r="I43" s="46">
        <v>269.39394715014311</v>
      </c>
      <c r="J43" s="46">
        <v>278.9760620595784</v>
      </c>
      <c r="K43" s="46">
        <v>181.4</v>
      </c>
      <c r="L43" s="46">
        <v>186</v>
      </c>
      <c r="M43" s="46">
        <v>441.2</v>
      </c>
      <c r="N43" s="81" t="s">
        <v>88</v>
      </c>
      <c r="O43" s="81" t="s">
        <v>6</v>
      </c>
      <c r="P43" s="81" t="s">
        <v>361</v>
      </c>
      <c r="Q43" s="30" t="s">
        <v>147</v>
      </c>
    </row>
    <row r="44" spans="1:17" ht="70">
      <c r="A44" s="63" t="s">
        <v>3</v>
      </c>
      <c r="B44" s="7" t="s">
        <v>22</v>
      </c>
      <c r="C44" s="81" t="s">
        <v>90</v>
      </c>
      <c r="D44" s="46">
        <v>19729.792699697704</v>
      </c>
      <c r="E44" s="46">
        <v>34667.897663142081</v>
      </c>
      <c r="F44" s="46">
        <v>32082.21290588507</v>
      </c>
      <c r="G44" s="46">
        <v>42027.223307423119</v>
      </c>
      <c r="H44" s="46">
        <v>80740.406975710444</v>
      </c>
      <c r="I44" s="46">
        <v>91470.206052849855</v>
      </c>
      <c r="J44" s="46">
        <v>94723.723937940405</v>
      </c>
      <c r="K44" s="46">
        <v>90776</v>
      </c>
      <c r="L44" s="46">
        <v>87990.8</v>
      </c>
      <c r="M44" s="46">
        <v>95785.8</v>
      </c>
      <c r="N44" s="81" t="s">
        <v>91</v>
      </c>
      <c r="O44" s="81" t="s">
        <v>6</v>
      </c>
      <c r="P44" s="81"/>
      <c r="Q44" s="30" t="s">
        <v>150</v>
      </c>
    </row>
    <row r="45" spans="1:17">
      <c r="B45" s="6"/>
      <c r="C45" s="111"/>
      <c r="D45" s="111"/>
      <c r="E45" s="111"/>
      <c r="F45" s="111"/>
      <c r="G45" s="111"/>
      <c r="H45" s="111"/>
      <c r="I45" s="111"/>
      <c r="J45" s="111"/>
      <c r="K45" s="111"/>
      <c r="L45" s="111"/>
      <c r="M45" s="111"/>
      <c r="N45" s="111"/>
      <c r="O45" s="111"/>
      <c r="P45" s="111"/>
      <c r="Q45" s="111"/>
    </row>
    <row r="46" spans="1:17" ht="40.75" customHeight="1">
      <c r="A46" s="326" t="s">
        <v>15</v>
      </c>
      <c r="B46" s="326"/>
      <c r="C46" s="299" t="s">
        <v>307</v>
      </c>
      <c r="D46" s="344"/>
      <c r="E46" s="344"/>
      <c r="F46" s="344"/>
      <c r="G46" s="344"/>
      <c r="H46" s="344"/>
      <c r="I46" s="344"/>
      <c r="J46" s="344"/>
      <c r="K46" s="344"/>
      <c r="L46" s="344"/>
      <c r="M46" s="309"/>
    </row>
    <row r="47" spans="1:17" ht="21.65" customHeight="1">
      <c r="A47" s="345"/>
      <c r="B47" s="346"/>
      <c r="C47" s="338" t="s">
        <v>308</v>
      </c>
      <c r="D47" s="339"/>
      <c r="E47" s="339"/>
      <c r="F47" s="339"/>
      <c r="G47" s="339"/>
      <c r="H47" s="339"/>
      <c r="I47" s="339"/>
      <c r="J47" s="339"/>
      <c r="K47" s="339"/>
      <c r="L47" s="339"/>
      <c r="M47" s="339"/>
      <c r="N47" s="339"/>
      <c r="O47" s="339"/>
      <c r="P47" s="339"/>
      <c r="Q47" s="1"/>
    </row>
    <row r="48" spans="1:17" ht="30.65" customHeight="1">
      <c r="A48" s="284" t="s">
        <v>26</v>
      </c>
      <c r="B48" s="286"/>
      <c r="C48" s="340"/>
      <c r="D48" s="341"/>
      <c r="E48" s="341"/>
      <c r="F48" s="341"/>
      <c r="G48" s="341"/>
      <c r="H48" s="341"/>
      <c r="I48" s="341"/>
      <c r="J48" s="341"/>
      <c r="K48" s="341"/>
      <c r="L48" s="341"/>
      <c r="M48" s="341"/>
      <c r="N48" s="341"/>
      <c r="O48" s="341"/>
      <c r="P48" s="341"/>
      <c r="Q48" s="1"/>
    </row>
    <row r="49" spans="1:17" ht="28">
      <c r="A49" s="80" t="s">
        <v>586</v>
      </c>
      <c r="B49" s="65" t="s">
        <v>17</v>
      </c>
      <c r="C49" s="119" t="s">
        <v>50</v>
      </c>
      <c r="D49" s="119">
        <v>2009</v>
      </c>
      <c r="E49" s="119">
        <v>2010</v>
      </c>
      <c r="F49" s="119">
        <v>2011</v>
      </c>
      <c r="G49" s="119">
        <v>2012</v>
      </c>
      <c r="H49" s="119">
        <v>2013</v>
      </c>
      <c r="I49" s="119">
        <v>2014</v>
      </c>
      <c r="J49" s="119">
        <v>2015</v>
      </c>
      <c r="K49" s="119">
        <v>2016</v>
      </c>
      <c r="L49" s="119">
        <v>2017</v>
      </c>
      <c r="M49" s="119">
        <v>2018</v>
      </c>
      <c r="N49" s="94" t="s">
        <v>110</v>
      </c>
      <c r="O49" s="94" t="s">
        <v>51</v>
      </c>
      <c r="P49" s="133" t="s">
        <v>339</v>
      </c>
      <c r="Q49" s="95" t="s">
        <v>111</v>
      </c>
    </row>
    <row r="50" spans="1:17" ht="42">
      <c r="A50" s="7" t="s">
        <v>267</v>
      </c>
      <c r="B50" s="63" t="s">
        <v>28</v>
      </c>
      <c r="C50" s="81" t="s">
        <v>74</v>
      </c>
      <c r="D50" s="46">
        <v>40880</v>
      </c>
      <c r="E50" s="46">
        <v>88743</v>
      </c>
      <c r="F50" s="46">
        <v>76077</v>
      </c>
      <c r="G50" s="46">
        <v>29962.1</v>
      </c>
      <c r="H50" s="46">
        <v>42323</v>
      </c>
      <c r="I50" s="46">
        <v>61789</v>
      </c>
      <c r="J50" s="46">
        <v>47780</v>
      </c>
      <c r="K50" s="46">
        <v>26047</v>
      </c>
      <c r="L50" s="46">
        <v>29820</v>
      </c>
      <c r="M50" s="46">
        <v>24271</v>
      </c>
      <c r="N50" s="81" t="s">
        <v>351</v>
      </c>
      <c r="O50" s="81" t="s">
        <v>6</v>
      </c>
      <c r="P50" s="81"/>
      <c r="Q50" s="81" t="s">
        <v>352</v>
      </c>
    </row>
    <row r="51" spans="1:17" ht="28">
      <c r="A51" s="353" t="s">
        <v>267</v>
      </c>
      <c r="B51" s="288" t="s">
        <v>29</v>
      </c>
      <c r="C51" s="81" t="s">
        <v>75</v>
      </c>
      <c r="D51" s="366" t="s">
        <v>619</v>
      </c>
      <c r="E51" s="367"/>
      <c r="F51" s="367"/>
      <c r="G51" s="367"/>
      <c r="H51" s="367"/>
      <c r="I51" s="367"/>
      <c r="J51" s="368"/>
      <c r="K51" s="388" t="s">
        <v>620</v>
      </c>
      <c r="L51" s="389"/>
      <c r="M51" s="390"/>
      <c r="N51" s="81" t="s">
        <v>76</v>
      </c>
      <c r="O51" s="81" t="s">
        <v>6</v>
      </c>
      <c r="P51" s="81"/>
      <c r="Q51" s="30" t="s">
        <v>159</v>
      </c>
    </row>
    <row r="52" spans="1:17" ht="42">
      <c r="A52" s="353"/>
      <c r="B52" s="288"/>
      <c r="C52" s="81" t="s">
        <v>77</v>
      </c>
      <c r="D52" s="46">
        <v>90173.2</v>
      </c>
      <c r="E52" s="46">
        <v>115602.2</v>
      </c>
      <c r="F52" s="46">
        <v>125946</v>
      </c>
      <c r="G52" s="46">
        <v>127107</v>
      </c>
      <c r="H52" s="46">
        <v>130725</v>
      </c>
      <c r="I52" s="46">
        <v>116083</v>
      </c>
      <c r="J52" s="46">
        <v>96296</v>
      </c>
      <c r="K52" s="46">
        <v>86498</v>
      </c>
      <c r="L52" s="46">
        <v>83569</v>
      </c>
      <c r="M52" s="46">
        <v>86632</v>
      </c>
      <c r="N52" s="81" t="s">
        <v>78</v>
      </c>
      <c r="O52" s="81" t="s">
        <v>6</v>
      </c>
      <c r="P52" s="81"/>
      <c r="Q52" s="30" t="s">
        <v>162</v>
      </c>
    </row>
    <row r="53" spans="1:17" ht="70">
      <c r="A53" s="372" t="s">
        <v>267</v>
      </c>
      <c r="B53" s="288" t="s">
        <v>7</v>
      </c>
      <c r="C53" s="81" t="s">
        <v>79</v>
      </c>
      <c r="D53" s="46">
        <v>171</v>
      </c>
      <c r="E53" s="366" t="s">
        <v>619</v>
      </c>
      <c r="F53" s="367"/>
      <c r="G53" s="367"/>
      <c r="H53" s="367"/>
      <c r="I53" s="367"/>
      <c r="J53" s="367"/>
      <c r="K53" s="367"/>
      <c r="L53" s="367"/>
      <c r="M53" s="368"/>
      <c r="N53" s="81" t="s">
        <v>80</v>
      </c>
      <c r="O53" s="81" t="s">
        <v>309</v>
      </c>
      <c r="P53" s="81"/>
      <c r="Q53" s="30" t="s">
        <v>165</v>
      </c>
    </row>
    <row r="54" spans="1:17" ht="98">
      <c r="A54" s="372"/>
      <c r="B54" s="288"/>
      <c r="C54" s="81" t="s">
        <v>83</v>
      </c>
      <c r="D54" s="391" t="s">
        <v>619</v>
      </c>
      <c r="E54" s="392"/>
      <c r="F54" s="392"/>
      <c r="G54" s="392"/>
      <c r="H54" s="392"/>
      <c r="I54" s="392"/>
      <c r="J54" s="392"/>
      <c r="K54" s="392"/>
      <c r="L54" s="392"/>
      <c r="M54" s="393"/>
      <c r="N54" s="81" t="s">
        <v>353</v>
      </c>
      <c r="O54" s="81" t="s">
        <v>309</v>
      </c>
      <c r="P54" s="81"/>
      <c r="Q54" s="81" t="s">
        <v>354</v>
      </c>
    </row>
    <row r="55" spans="1:17" ht="84">
      <c r="A55" s="372"/>
      <c r="B55" s="288"/>
      <c r="C55" s="81" t="s">
        <v>81</v>
      </c>
      <c r="D55" s="394"/>
      <c r="E55" s="395"/>
      <c r="F55" s="395"/>
      <c r="G55" s="395"/>
      <c r="H55" s="395"/>
      <c r="I55" s="395"/>
      <c r="J55" s="395"/>
      <c r="K55" s="395"/>
      <c r="L55" s="395"/>
      <c r="M55" s="396"/>
      <c r="N55" s="81" t="s">
        <v>82</v>
      </c>
      <c r="O55" s="81" t="s">
        <v>309</v>
      </c>
      <c r="P55" s="81"/>
      <c r="Q55" s="30" t="s">
        <v>172</v>
      </c>
    </row>
    <row r="56" spans="1:17" ht="123.65" customHeight="1">
      <c r="A56" s="372" t="s">
        <v>267</v>
      </c>
      <c r="B56" s="69" t="s">
        <v>27</v>
      </c>
      <c r="C56" s="81" t="s">
        <v>84</v>
      </c>
      <c r="D56" s="394"/>
      <c r="E56" s="395"/>
      <c r="F56" s="395"/>
      <c r="G56" s="395"/>
      <c r="H56" s="395"/>
      <c r="I56" s="395"/>
      <c r="J56" s="395"/>
      <c r="K56" s="395"/>
      <c r="L56" s="395"/>
      <c r="M56" s="396"/>
      <c r="N56" s="81" t="s">
        <v>355</v>
      </c>
      <c r="O56" s="81" t="s">
        <v>309</v>
      </c>
      <c r="P56" s="81"/>
      <c r="Q56" s="81" t="s">
        <v>356</v>
      </c>
    </row>
    <row r="57" spans="1:17" ht="110.15" customHeight="1">
      <c r="A57" s="372"/>
      <c r="B57" s="69" t="s">
        <v>32</v>
      </c>
      <c r="C57" s="81" t="s">
        <v>85</v>
      </c>
      <c r="D57" s="397"/>
      <c r="E57" s="398"/>
      <c r="F57" s="398"/>
      <c r="G57" s="398"/>
      <c r="H57" s="398"/>
      <c r="I57" s="398"/>
      <c r="J57" s="398"/>
      <c r="K57" s="398"/>
      <c r="L57" s="398"/>
      <c r="M57" s="399"/>
      <c r="N57" s="81" t="s">
        <v>86</v>
      </c>
      <c r="O57" s="81" t="s">
        <v>309</v>
      </c>
      <c r="P57" s="81"/>
      <c r="Q57" s="30" t="s">
        <v>177</v>
      </c>
    </row>
    <row r="58" spans="1:17" ht="125.5" customHeight="1">
      <c r="A58" s="372"/>
      <c r="B58" s="69" t="s">
        <v>178</v>
      </c>
      <c r="C58" s="81" t="s">
        <v>87</v>
      </c>
      <c r="D58" s="46">
        <v>2849</v>
      </c>
      <c r="E58" s="46">
        <v>3719</v>
      </c>
      <c r="F58" s="46">
        <v>5675</v>
      </c>
      <c r="G58" s="46">
        <v>7893</v>
      </c>
      <c r="H58" s="46">
        <v>6663</v>
      </c>
      <c r="I58" s="46">
        <v>6570</v>
      </c>
      <c r="J58" s="46">
        <v>7451</v>
      </c>
      <c r="K58" s="46">
        <v>7452</v>
      </c>
      <c r="L58" s="46">
        <v>6924</v>
      </c>
      <c r="M58" s="46">
        <v>6486</v>
      </c>
      <c r="N58" s="81" t="s">
        <v>357</v>
      </c>
      <c r="O58" s="81" t="s">
        <v>309</v>
      </c>
      <c r="P58" s="81"/>
      <c r="Q58" s="30" t="s">
        <v>358</v>
      </c>
    </row>
    <row r="59" spans="1:17">
      <c r="A59" s="8"/>
      <c r="B59" s="6"/>
      <c r="C59" s="111"/>
      <c r="D59" s="111"/>
      <c r="E59" s="111"/>
      <c r="F59" s="111"/>
      <c r="G59" s="111"/>
      <c r="H59" s="111"/>
      <c r="I59" s="111"/>
      <c r="J59" s="111"/>
      <c r="K59" s="111"/>
      <c r="L59" s="111"/>
      <c r="M59" s="111"/>
      <c r="N59" s="111"/>
      <c r="O59" s="111"/>
      <c r="P59" s="111"/>
      <c r="Q59" s="111"/>
    </row>
    <row r="60" spans="1:17" ht="41.5" customHeight="1">
      <c r="A60" s="326" t="s">
        <v>15</v>
      </c>
      <c r="B60" s="326"/>
      <c r="C60" s="342" t="s">
        <v>307</v>
      </c>
      <c r="D60" s="343"/>
      <c r="E60" s="343"/>
      <c r="F60" s="343"/>
      <c r="G60" s="343"/>
      <c r="H60" s="343"/>
      <c r="I60" s="343"/>
      <c r="J60" s="343"/>
      <c r="K60" s="343"/>
      <c r="L60" s="343"/>
      <c r="M60" s="343"/>
    </row>
    <row r="61" spans="1:17" ht="22.5" customHeight="1">
      <c r="A61" s="345"/>
      <c r="B61" s="346"/>
      <c r="C61" s="338" t="s">
        <v>310</v>
      </c>
      <c r="D61" s="339"/>
      <c r="E61" s="339"/>
      <c r="F61" s="339"/>
      <c r="G61" s="339"/>
      <c r="H61" s="339"/>
      <c r="I61" s="339"/>
      <c r="J61" s="339"/>
      <c r="K61" s="339"/>
      <c r="L61" s="339"/>
      <c r="M61" s="339"/>
      <c r="N61" s="339"/>
      <c r="O61" s="339"/>
      <c r="P61" s="339"/>
      <c r="Q61" s="1"/>
    </row>
    <row r="62" spans="1:17" ht="30" customHeight="1">
      <c r="A62" s="284" t="s">
        <v>47</v>
      </c>
      <c r="B62" s="286"/>
      <c r="C62" s="340"/>
      <c r="D62" s="341"/>
      <c r="E62" s="341"/>
      <c r="F62" s="341"/>
      <c r="G62" s="341"/>
      <c r="H62" s="341"/>
      <c r="I62" s="341"/>
      <c r="J62" s="341"/>
      <c r="K62" s="341"/>
      <c r="L62" s="341"/>
      <c r="M62" s="341"/>
      <c r="N62" s="341"/>
      <c r="O62" s="341"/>
      <c r="P62" s="341"/>
      <c r="Q62" s="1"/>
    </row>
    <row r="63" spans="1:17" ht="35.25" customHeight="1">
      <c r="A63" s="80" t="s">
        <v>586</v>
      </c>
      <c r="B63" s="65" t="s">
        <v>17</v>
      </c>
      <c r="C63" s="119" t="s">
        <v>50</v>
      </c>
      <c r="D63" s="119">
        <v>2009</v>
      </c>
      <c r="E63" s="119">
        <v>2010</v>
      </c>
      <c r="F63" s="119">
        <v>2011</v>
      </c>
      <c r="G63" s="119">
        <v>2012</v>
      </c>
      <c r="H63" s="119">
        <v>2013</v>
      </c>
      <c r="I63" s="119">
        <v>2014</v>
      </c>
      <c r="J63" s="119">
        <v>2015</v>
      </c>
      <c r="K63" s="119">
        <v>2016</v>
      </c>
      <c r="L63" s="119">
        <v>2017</v>
      </c>
      <c r="M63" s="119">
        <v>2018</v>
      </c>
      <c r="N63" s="94" t="s">
        <v>110</v>
      </c>
      <c r="O63" s="94" t="s">
        <v>51</v>
      </c>
      <c r="P63" s="133" t="s">
        <v>339</v>
      </c>
      <c r="Q63" s="95" t="s">
        <v>111</v>
      </c>
    </row>
    <row r="64" spans="1:17" ht="28">
      <c r="A64" s="306" t="s">
        <v>267</v>
      </c>
      <c r="B64" s="380" t="s">
        <v>31</v>
      </c>
      <c r="C64" s="81" t="s">
        <v>95</v>
      </c>
      <c r="D64" s="335" t="s">
        <v>621</v>
      </c>
      <c r="E64" s="336"/>
      <c r="F64" s="336"/>
      <c r="G64" s="336"/>
      <c r="H64" s="336"/>
      <c r="I64" s="336"/>
      <c r="J64" s="336"/>
      <c r="K64" s="336"/>
      <c r="L64" s="336"/>
      <c r="M64" s="337"/>
      <c r="N64" s="81" t="s">
        <v>94</v>
      </c>
      <c r="O64" s="81" t="s">
        <v>311</v>
      </c>
      <c r="P64" s="81"/>
      <c r="Q64" s="30" t="s">
        <v>188</v>
      </c>
    </row>
    <row r="65" spans="1:17" ht="84">
      <c r="A65" s="307"/>
      <c r="B65" s="380"/>
      <c r="C65" s="81" t="s">
        <v>98</v>
      </c>
      <c r="D65" s="46">
        <v>0</v>
      </c>
      <c r="E65" s="46">
        <v>72794</v>
      </c>
      <c r="F65" s="46">
        <v>70646</v>
      </c>
      <c r="G65" s="46">
        <v>74446</v>
      </c>
      <c r="H65" s="366" t="s">
        <v>619</v>
      </c>
      <c r="I65" s="367"/>
      <c r="J65" s="367"/>
      <c r="K65" s="367"/>
      <c r="L65" s="367"/>
      <c r="M65" s="368"/>
      <c r="N65" s="81" t="s">
        <v>97</v>
      </c>
      <c r="O65" s="81" t="s">
        <v>311</v>
      </c>
      <c r="P65" s="81"/>
      <c r="Q65" s="30" t="s">
        <v>190</v>
      </c>
    </row>
    <row r="66" spans="1:17" ht="28">
      <c r="A66" s="307"/>
      <c r="B66" s="380"/>
      <c r="C66" s="81" t="s">
        <v>100</v>
      </c>
      <c r="D66" s="335" t="s">
        <v>621</v>
      </c>
      <c r="E66" s="336"/>
      <c r="F66" s="336"/>
      <c r="G66" s="336"/>
      <c r="H66" s="336"/>
      <c r="I66" s="336"/>
      <c r="J66" s="336"/>
      <c r="K66" s="336"/>
      <c r="L66" s="336"/>
      <c r="M66" s="337"/>
      <c r="N66" s="81" t="s">
        <v>99</v>
      </c>
      <c r="O66" s="81" t="s">
        <v>311</v>
      </c>
      <c r="P66" s="81"/>
      <c r="Q66" s="30" t="s">
        <v>192</v>
      </c>
    </row>
    <row r="67" spans="1:17" ht="28">
      <c r="A67" s="308"/>
      <c r="B67" s="63" t="s">
        <v>48</v>
      </c>
      <c r="C67" s="81" t="s">
        <v>104</v>
      </c>
      <c r="D67" s="381" t="s">
        <v>312</v>
      </c>
      <c r="E67" s="382"/>
      <c r="F67" s="382"/>
      <c r="G67" s="382"/>
      <c r="H67" s="382"/>
      <c r="I67" s="382"/>
      <c r="J67" s="382"/>
      <c r="K67" s="382"/>
      <c r="L67" s="382"/>
      <c r="M67" s="383"/>
      <c r="N67" s="81" t="s">
        <v>103</v>
      </c>
      <c r="O67" s="81" t="s">
        <v>46</v>
      </c>
      <c r="P67" s="81"/>
      <c r="Q67" s="30" t="s">
        <v>127</v>
      </c>
    </row>
    <row r="68" spans="1:17">
      <c r="C68" s="100"/>
      <c r="D68" s="121"/>
      <c r="E68" s="100"/>
      <c r="F68" s="100"/>
      <c r="G68" s="100"/>
      <c r="H68" s="100"/>
      <c r="I68" s="100"/>
      <c r="J68" s="100"/>
      <c r="K68" s="100"/>
      <c r="L68" s="100"/>
      <c r="M68" s="100"/>
      <c r="N68" s="100"/>
      <c r="O68" s="100"/>
      <c r="P68" s="100"/>
      <c r="Q68" s="100"/>
    </row>
    <row r="69" spans="1:17" ht="87" customHeight="1">
      <c r="A69" s="326" t="s">
        <v>15</v>
      </c>
      <c r="B69" s="326"/>
      <c r="C69" s="384" t="s">
        <v>360</v>
      </c>
      <c r="D69" s="384"/>
      <c r="E69" s="384"/>
      <c r="F69" s="384"/>
      <c r="G69" s="384"/>
      <c r="H69" s="384"/>
      <c r="I69" s="384"/>
      <c r="J69" s="384"/>
      <c r="K69" s="384"/>
      <c r="L69" s="384"/>
      <c r="M69" s="384"/>
      <c r="N69" s="385" t="s">
        <v>514</v>
      </c>
      <c r="O69" s="386"/>
      <c r="P69" s="386"/>
      <c r="Q69" s="387"/>
    </row>
    <row r="70" spans="1:17" ht="18" customHeight="1">
      <c r="A70" s="327"/>
      <c r="B70" s="328"/>
      <c r="C70" s="338" t="s">
        <v>313</v>
      </c>
      <c r="D70" s="339"/>
      <c r="E70" s="339"/>
      <c r="F70" s="339"/>
      <c r="G70" s="339"/>
      <c r="H70" s="339"/>
      <c r="I70" s="339"/>
      <c r="J70" s="339"/>
      <c r="K70" s="339"/>
      <c r="L70" s="339"/>
      <c r="M70" s="339"/>
      <c r="N70" s="339"/>
      <c r="O70" s="339"/>
      <c r="P70" s="339"/>
      <c r="Q70" s="1"/>
    </row>
    <row r="71" spans="1:17" ht="25" customHeight="1">
      <c r="A71" s="284" t="s">
        <v>33</v>
      </c>
      <c r="B71" s="286"/>
      <c r="C71" s="340"/>
      <c r="D71" s="341"/>
      <c r="E71" s="341"/>
      <c r="F71" s="341"/>
      <c r="G71" s="341"/>
      <c r="H71" s="341"/>
      <c r="I71" s="341"/>
      <c r="J71" s="341"/>
      <c r="K71" s="341"/>
      <c r="L71" s="341"/>
      <c r="M71" s="341"/>
      <c r="N71" s="341"/>
      <c r="O71" s="341"/>
      <c r="P71" s="341"/>
      <c r="Q71" s="1"/>
    </row>
    <row r="72" spans="1:17" ht="41.25" customHeight="1">
      <c r="A72" s="83" t="s">
        <v>204</v>
      </c>
      <c r="B72" s="82" t="s">
        <v>17</v>
      </c>
      <c r="C72" s="119" t="s">
        <v>50</v>
      </c>
      <c r="D72" s="119">
        <v>2009</v>
      </c>
      <c r="E72" s="119">
        <v>2010</v>
      </c>
      <c r="F72" s="119">
        <v>2011</v>
      </c>
      <c r="G72" s="119">
        <v>2012</v>
      </c>
      <c r="H72" s="119">
        <v>2013</v>
      </c>
      <c r="I72" s="119">
        <v>2014</v>
      </c>
      <c r="J72" s="119">
        <v>2015</v>
      </c>
      <c r="K72" s="119">
        <v>2016</v>
      </c>
      <c r="L72" s="119">
        <v>2017</v>
      </c>
      <c r="M72" s="119">
        <v>2018</v>
      </c>
      <c r="N72" s="113" t="s">
        <v>110</v>
      </c>
      <c r="O72" s="113" t="s">
        <v>51</v>
      </c>
      <c r="P72" s="133" t="s">
        <v>339</v>
      </c>
      <c r="Q72" s="114" t="s">
        <v>111</v>
      </c>
    </row>
    <row r="73" spans="1:17" ht="84">
      <c r="A73" s="329" t="s">
        <v>267</v>
      </c>
      <c r="B73" s="306" t="s">
        <v>34</v>
      </c>
      <c r="C73" s="332" t="s">
        <v>93</v>
      </c>
      <c r="D73" s="46">
        <v>364838.1</v>
      </c>
      <c r="E73" s="46">
        <v>393219</v>
      </c>
      <c r="F73" s="46">
        <v>369559.2</v>
      </c>
      <c r="G73" s="46">
        <v>534736.4</v>
      </c>
      <c r="H73" s="46">
        <v>658319.19999999995</v>
      </c>
      <c r="I73" s="46">
        <v>685265</v>
      </c>
      <c r="J73" s="46">
        <v>1050371.8999999999</v>
      </c>
      <c r="K73" s="46">
        <v>1122428</v>
      </c>
      <c r="L73" s="46">
        <v>1522725.8</v>
      </c>
      <c r="M73" s="46">
        <v>1339723</v>
      </c>
      <c r="N73" s="332" t="s">
        <v>359</v>
      </c>
      <c r="O73" s="332" t="s">
        <v>8</v>
      </c>
      <c r="P73" s="81" t="s">
        <v>362</v>
      </c>
      <c r="Q73" s="332" t="s">
        <v>196</v>
      </c>
    </row>
    <row r="74" spans="1:17" ht="126">
      <c r="A74" s="330"/>
      <c r="B74" s="308"/>
      <c r="C74" s="333"/>
      <c r="D74" s="46">
        <v>380850</v>
      </c>
      <c r="E74" s="46">
        <v>422880</v>
      </c>
      <c r="F74" s="46">
        <v>363220</v>
      </c>
      <c r="G74" s="46">
        <v>442000</v>
      </c>
      <c r="H74" s="46">
        <v>610410</v>
      </c>
      <c r="I74" s="46">
        <v>768800</v>
      </c>
      <c r="J74" s="46">
        <v>1076990</v>
      </c>
      <c r="K74" s="46">
        <v>1212000</v>
      </c>
      <c r="L74" s="46">
        <v>1436000</v>
      </c>
      <c r="M74" s="46">
        <v>1400000</v>
      </c>
      <c r="N74" s="333"/>
      <c r="O74" s="333"/>
      <c r="P74" s="112" t="s">
        <v>363</v>
      </c>
      <c r="Q74" s="333"/>
    </row>
    <row r="75" spans="1:17" ht="84">
      <c r="A75" s="330"/>
      <c r="B75" s="306" t="s">
        <v>35</v>
      </c>
      <c r="C75" s="332" t="s">
        <v>93</v>
      </c>
      <c r="D75" s="46">
        <v>0</v>
      </c>
      <c r="E75" s="46">
        <v>42726</v>
      </c>
      <c r="F75" s="46">
        <v>53624.1</v>
      </c>
      <c r="G75" s="46">
        <v>29635.5</v>
      </c>
      <c r="H75" s="46">
        <v>26667</v>
      </c>
      <c r="I75" s="46">
        <v>21265.599999999999</v>
      </c>
      <c r="J75" s="46">
        <v>21309.200000000001</v>
      </c>
      <c r="K75" s="46">
        <v>44357</v>
      </c>
      <c r="L75" s="46">
        <v>18416.099999999999</v>
      </c>
      <c r="M75" s="46">
        <v>19581.400000000001</v>
      </c>
      <c r="N75" s="332" t="s">
        <v>359</v>
      </c>
      <c r="O75" s="332" t="s">
        <v>8</v>
      </c>
      <c r="P75" s="126" t="s">
        <v>364</v>
      </c>
      <c r="Q75" s="403" t="s">
        <v>198</v>
      </c>
    </row>
    <row r="76" spans="1:17" ht="123.65" customHeight="1">
      <c r="A76" s="330"/>
      <c r="B76" s="308"/>
      <c r="C76" s="333"/>
      <c r="D76" s="401" t="s">
        <v>314</v>
      </c>
      <c r="E76" s="402"/>
      <c r="F76" s="46">
        <v>46160</v>
      </c>
      <c r="G76" s="46">
        <v>21660</v>
      </c>
      <c r="H76" s="46">
        <v>19740</v>
      </c>
      <c r="I76" s="46">
        <v>19700</v>
      </c>
      <c r="J76" s="46">
        <v>21340</v>
      </c>
      <c r="K76" s="46">
        <v>44000</v>
      </c>
      <c r="L76" s="46">
        <v>18000</v>
      </c>
      <c r="M76" s="46">
        <v>20000</v>
      </c>
      <c r="N76" s="333"/>
      <c r="O76" s="333"/>
      <c r="P76" s="81" t="s">
        <v>365</v>
      </c>
      <c r="Q76" s="404"/>
    </row>
    <row r="77" spans="1:17" ht="49.4" customHeight="1">
      <c r="A77" s="330"/>
      <c r="B77" s="312" t="s">
        <v>10</v>
      </c>
      <c r="C77" s="332" t="s">
        <v>101</v>
      </c>
      <c r="D77" s="46">
        <v>2562</v>
      </c>
      <c r="E77" s="46">
        <v>2779</v>
      </c>
      <c r="F77" s="46">
        <v>2892.2</v>
      </c>
      <c r="G77" s="46">
        <v>2400.3000000000002</v>
      </c>
      <c r="H77" s="46">
        <v>1748</v>
      </c>
      <c r="I77" s="46">
        <v>1769</v>
      </c>
      <c r="J77" s="46">
        <v>692.9</v>
      </c>
      <c r="K77" s="46">
        <v>1107</v>
      </c>
      <c r="L77" s="46">
        <v>0</v>
      </c>
      <c r="M77" s="46">
        <v>0</v>
      </c>
      <c r="N77" s="405" t="s">
        <v>102</v>
      </c>
      <c r="O77" s="405" t="s">
        <v>8</v>
      </c>
      <c r="P77" s="81"/>
      <c r="Q77" s="405" t="s">
        <v>200</v>
      </c>
    </row>
    <row r="78" spans="1:17" ht="126">
      <c r="A78" s="331"/>
      <c r="B78" s="314"/>
      <c r="C78" s="333"/>
      <c r="D78" s="46">
        <v>3110</v>
      </c>
      <c r="E78" s="46">
        <v>3300</v>
      </c>
      <c r="F78" s="122" t="s">
        <v>314</v>
      </c>
      <c r="G78" s="46">
        <v>2400</v>
      </c>
      <c r="H78" s="46">
        <v>1710</v>
      </c>
      <c r="I78" s="46">
        <v>1770</v>
      </c>
      <c r="J78" s="46">
        <v>690</v>
      </c>
      <c r="K78" s="46">
        <v>1000</v>
      </c>
      <c r="L78" s="46">
        <v>0</v>
      </c>
      <c r="M78" s="46">
        <v>0</v>
      </c>
      <c r="N78" s="405"/>
      <c r="O78" s="405"/>
      <c r="P78" s="81" t="s">
        <v>366</v>
      </c>
      <c r="Q78" s="405"/>
    </row>
    <row r="79" spans="1:17">
      <c r="A79" s="84"/>
      <c r="C79" s="100"/>
      <c r="D79" s="123"/>
      <c r="E79" s="123"/>
      <c r="F79" s="123"/>
      <c r="G79" s="123"/>
      <c r="H79" s="123"/>
      <c r="I79" s="123"/>
      <c r="J79" s="123"/>
      <c r="K79" s="123"/>
      <c r="L79" s="123"/>
      <c r="M79" s="123"/>
      <c r="N79" s="100"/>
      <c r="O79" s="100"/>
      <c r="P79" s="100"/>
      <c r="Q79" s="100"/>
    </row>
    <row r="80" spans="1:17" ht="73.400000000000006" customHeight="1">
      <c r="A80" s="416" t="s">
        <v>15</v>
      </c>
      <c r="B80" s="326"/>
      <c r="C80" s="417" t="s">
        <v>315</v>
      </c>
      <c r="D80" s="418"/>
      <c r="E80" s="418"/>
      <c r="F80" s="418"/>
      <c r="G80" s="418"/>
      <c r="H80" s="418"/>
      <c r="I80" s="418"/>
      <c r="J80" s="418"/>
      <c r="K80" s="418"/>
      <c r="L80" s="418"/>
      <c r="M80" s="419"/>
    </row>
    <row r="81" spans="1:17" ht="30" customHeight="1">
      <c r="A81" s="345"/>
      <c r="B81" s="346"/>
      <c r="C81" s="339" t="s">
        <v>316</v>
      </c>
      <c r="D81" s="339"/>
      <c r="E81" s="339"/>
      <c r="F81" s="339"/>
      <c r="G81" s="339"/>
      <c r="H81" s="339"/>
      <c r="I81" s="339"/>
      <c r="J81" s="339"/>
      <c r="K81" s="339"/>
      <c r="L81" s="339"/>
      <c r="M81" s="339"/>
      <c r="N81" s="339"/>
      <c r="O81" s="339"/>
      <c r="P81" s="339"/>
      <c r="Q81" s="339"/>
    </row>
    <row r="82" spans="1:17" ht="33" customHeight="1">
      <c r="A82" s="284" t="s">
        <v>37</v>
      </c>
      <c r="B82" s="286"/>
      <c r="C82" s="341"/>
      <c r="D82" s="341"/>
      <c r="E82" s="341"/>
      <c r="F82" s="341"/>
      <c r="G82" s="341"/>
      <c r="H82" s="341"/>
      <c r="I82" s="341"/>
      <c r="J82" s="341"/>
      <c r="K82" s="341"/>
      <c r="L82" s="341"/>
      <c r="M82" s="341"/>
      <c r="N82" s="341"/>
      <c r="O82" s="341"/>
      <c r="P82" s="341"/>
      <c r="Q82" s="341"/>
    </row>
    <row r="83" spans="1:17" ht="15" customHeight="1">
      <c r="A83" s="80" t="s">
        <v>204</v>
      </c>
      <c r="B83" s="65" t="s">
        <v>17</v>
      </c>
      <c r="C83" s="87" t="s">
        <v>50</v>
      </c>
      <c r="D83" s="87">
        <v>2009</v>
      </c>
      <c r="E83" s="87">
        <v>2010</v>
      </c>
      <c r="F83" s="87">
        <v>2011</v>
      </c>
      <c r="G83" s="87">
        <v>2012</v>
      </c>
      <c r="H83" s="87">
        <v>2013</v>
      </c>
      <c r="I83" s="87">
        <v>2014</v>
      </c>
      <c r="J83" s="87">
        <v>2015</v>
      </c>
      <c r="K83" s="87">
        <v>2016</v>
      </c>
      <c r="L83" s="87">
        <v>2017</v>
      </c>
      <c r="M83" s="87">
        <v>2018</v>
      </c>
      <c r="N83" s="94" t="s">
        <v>110</v>
      </c>
      <c r="O83" s="94" t="s">
        <v>51</v>
      </c>
      <c r="P83" s="133" t="s">
        <v>339</v>
      </c>
      <c r="Q83" s="95" t="s">
        <v>111</v>
      </c>
    </row>
    <row r="84" spans="1:17" ht="15" customHeight="1">
      <c r="A84" s="67" t="s">
        <v>317</v>
      </c>
      <c r="B84" s="334" t="s">
        <v>38</v>
      </c>
      <c r="C84" s="124"/>
      <c r="D84" s="320">
        <v>0</v>
      </c>
      <c r="E84" s="320">
        <v>0</v>
      </c>
      <c r="F84" s="320">
        <v>0</v>
      </c>
      <c r="G84" s="320">
        <v>0</v>
      </c>
      <c r="H84" s="320">
        <v>0</v>
      </c>
      <c r="I84" s="320">
        <v>3</v>
      </c>
      <c r="J84" s="320">
        <v>0</v>
      </c>
      <c r="K84" s="320">
        <v>1</v>
      </c>
      <c r="L84" s="320">
        <v>0</v>
      </c>
      <c r="M84" s="320">
        <v>0</v>
      </c>
      <c r="N84" s="323"/>
      <c r="O84" s="332" t="s">
        <v>320</v>
      </c>
      <c r="P84" s="332" t="s">
        <v>367</v>
      </c>
      <c r="Q84" s="116"/>
    </row>
    <row r="85" spans="1:17" ht="15" customHeight="1">
      <c r="A85" s="67" t="s">
        <v>318</v>
      </c>
      <c r="B85" s="334"/>
      <c r="C85" s="124"/>
      <c r="D85" s="321"/>
      <c r="E85" s="321"/>
      <c r="F85" s="321"/>
      <c r="G85" s="321"/>
      <c r="H85" s="321"/>
      <c r="I85" s="321"/>
      <c r="J85" s="321"/>
      <c r="K85" s="321"/>
      <c r="L85" s="321"/>
      <c r="M85" s="321"/>
      <c r="N85" s="324"/>
      <c r="O85" s="412"/>
      <c r="P85" s="412"/>
      <c r="Q85" s="116"/>
    </row>
    <row r="86" spans="1:17" ht="28">
      <c r="A86" s="66" t="s">
        <v>319</v>
      </c>
      <c r="B86" s="334"/>
      <c r="C86" s="124"/>
      <c r="D86" s="322"/>
      <c r="E86" s="322"/>
      <c r="F86" s="322"/>
      <c r="G86" s="322"/>
      <c r="H86" s="322"/>
      <c r="I86" s="322"/>
      <c r="J86" s="322"/>
      <c r="K86" s="322"/>
      <c r="L86" s="322"/>
      <c r="M86" s="322"/>
      <c r="N86" s="325"/>
      <c r="O86" s="333"/>
      <c r="P86" s="333"/>
      <c r="Q86" s="116"/>
    </row>
    <row r="87" spans="1:17" ht="42">
      <c r="A87" s="66" t="s">
        <v>321</v>
      </c>
      <c r="B87" s="334"/>
      <c r="C87" s="124"/>
      <c r="D87" s="46">
        <v>163</v>
      </c>
      <c r="E87" s="46">
        <v>438</v>
      </c>
      <c r="F87" s="46">
        <v>429</v>
      </c>
      <c r="G87" s="46">
        <v>694</v>
      </c>
      <c r="H87" s="46">
        <v>403</v>
      </c>
      <c r="I87" s="46">
        <v>521</v>
      </c>
      <c r="J87" s="46">
        <v>507</v>
      </c>
      <c r="K87" s="46">
        <v>584</v>
      </c>
      <c r="L87" s="46">
        <v>680</v>
      </c>
      <c r="M87" s="46">
        <v>772</v>
      </c>
      <c r="N87" s="115"/>
      <c r="O87" s="81" t="s">
        <v>320</v>
      </c>
      <c r="P87" s="81" t="s">
        <v>382</v>
      </c>
      <c r="Q87" s="116"/>
    </row>
    <row r="88" spans="1:17" ht="15" customHeight="1">
      <c r="A88" s="66" t="s">
        <v>322</v>
      </c>
      <c r="B88" s="334"/>
      <c r="C88" s="124"/>
      <c r="D88" s="371" t="s">
        <v>127</v>
      </c>
      <c r="E88" s="371"/>
      <c r="F88" s="371"/>
      <c r="G88" s="371"/>
      <c r="H88" s="371"/>
      <c r="I88" s="371"/>
      <c r="J88" s="371"/>
      <c r="K88" s="371"/>
      <c r="L88" s="371"/>
      <c r="M88" s="371"/>
      <c r="N88" s="115"/>
      <c r="O88" s="81" t="s">
        <v>320</v>
      </c>
      <c r="P88" s="81"/>
      <c r="Q88" s="116"/>
    </row>
    <row r="89" spans="1:17" ht="15" customHeight="1">
      <c r="A89" s="73" t="s">
        <v>34</v>
      </c>
      <c r="B89" s="334"/>
      <c r="C89" s="124"/>
      <c r="D89" s="46">
        <v>0</v>
      </c>
      <c r="E89" s="46">
        <v>0</v>
      </c>
      <c r="F89" s="46">
        <v>0</v>
      </c>
      <c r="G89" s="46">
        <v>0</v>
      </c>
      <c r="H89" s="46">
        <v>0</v>
      </c>
      <c r="I89" s="46">
        <v>0</v>
      </c>
      <c r="J89" s="46">
        <v>0</v>
      </c>
      <c r="K89" s="46">
        <v>0</v>
      </c>
      <c r="L89" s="46">
        <v>0</v>
      </c>
      <c r="M89" s="46">
        <v>0</v>
      </c>
      <c r="N89" s="115"/>
      <c r="O89" s="81" t="s">
        <v>320</v>
      </c>
      <c r="P89" s="81"/>
      <c r="Q89" s="116"/>
    </row>
    <row r="90" spans="1:17" ht="15" customHeight="1">
      <c r="A90" s="73" t="s">
        <v>35</v>
      </c>
      <c r="B90" s="334"/>
      <c r="C90" s="124"/>
      <c r="D90" s="46">
        <v>0</v>
      </c>
      <c r="E90" s="46">
        <v>0</v>
      </c>
      <c r="F90" s="46">
        <v>0</v>
      </c>
      <c r="G90" s="46">
        <v>0</v>
      </c>
      <c r="H90" s="46">
        <v>0</v>
      </c>
      <c r="I90" s="46">
        <v>0</v>
      </c>
      <c r="J90" s="46">
        <v>0</v>
      </c>
      <c r="K90" s="46">
        <v>0</v>
      </c>
      <c r="L90" s="46">
        <v>0</v>
      </c>
      <c r="M90" s="46">
        <v>0</v>
      </c>
      <c r="N90" s="115"/>
      <c r="O90" s="81" t="s">
        <v>320</v>
      </c>
      <c r="P90" s="81"/>
      <c r="Q90" s="116"/>
    </row>
    <row r="91" spans="1:17" ht="15" customHeight="1">
      <c r="A91" s="73" t="s">
        <v>30</v>
      </c>
      <c r="B91" s="334"/>
      <c r="C91" s="124"/>
      <c r="D91" s="371" t="s">
        <v>127</v>
      </c>
      <c r="E91" s="371"/>
      <c r="F91" s="371"/>
      <c r="G91" s="371"/>
      <c r="H91" s="371"/>
      <c r="I91" s="371"/>
      <c r="J91" s="371"/>
      <c r="K91" s="371"/>
      <c r="L91" s="371"/>
      <c r="M91" s="371"/>
      <c r="N91" s="115"/>
      <c r="O91" s="115"/>
      <c r="P91" s="115"/>
      <c r="Q91" s="116"/>
    </row>
    <row r="92" spans="1:17" ht="14.5" customHeight="1">
      <c r="A92" s="67" t="s">
        <v>317</v>
      </c>
      <c r="B92" s="334" t="s">
        <v>39</v>
      </c>
      <c r="C92" s="125"/>
      <c r="D92" s="377">
        <v>54</v>
      </c>
      <c r="E92" s="377">
        <v>113</v>
      </c>
      <c r="F92" s="377">
        <v>47</v>
      </c>
      <c r="G92" s="377">
        <v>40</v>
      </c>
      <c r="H92" s="377">
        <v>34</v>
      </c>
      <c r="I92" s="377">
        <v>40</v>
      </c>
      <c r="J92" s="377">
        <v>30</v>
      </c>
      <c r="K92" s="377">
        <v>27</v>
      </c>
      <c r="L92" s="377">
        <v>26</v>
      </c>
      <c r="M92" s="377">
        <v>14</v>
      </c>
      <c r="N92" s="406"/>
      <c r="O92" s="409" t="s">
        <v>320</v>
      </c>
      <c r="P92" s="332" t="s">
        <v>367</v>
      </c>
      <c r="Q92" s="30"/>
    </row>
    <row r="93" spans="1:17">
      <c r="A93" s="67" t="s">
        <v>318</v>
      </c>
      <c r="B93" s="334"/>
      <c r="C93" s="125"/>
      <c r="D93" s="378"/>
      <c r="E93" s="378"/>
      <c r="F93" s="378"/>
      <c r="G93" s="378"/>
      <c r="H93" s="378"/>
      <c r="I93" s="378"/>
      <c r="J93" s="378"/>
      <c r="K93" s="378"/>
      <c r="L93" s="378"/>
      <c r="M93" s="378"/>
      <c r="N93" s="407"/>
      <c r="O93" s="410"/>
      <c r="P93" s="412"/>
      <c r="Q93" s="30"/>
    </row>
    <row r="94" spans="1:17" ht="28">
      <c r="A94" s="66" t="s">
        <v>319</v>
      </c>
      <c r="B94" s="334"/>
      <c r="C94" s="125"/>
      <c r="D94" s="379"/>
      <c r="E94" s="379"/>
      <c r="F94" s="379"/>
      <c r="G94" s="379"/>
      <c r="H94" s="379"/>
      <c r="I94" s="379"/>
      <c r="J94" s="379"/>
      <c r="K94" s="379"/>
      <c r="L94" s="379"/>
      <c r="M94" s="379"/>
      <c r="N94" s="408"/>
      <c r="O94" s="411"/>
      <c r="P94" s="333"/>
      <c r="Q94" s="30"/>
    </row>
    <row r="95" spans="1:17" ht="42">
      <c r="A95" s="66" t="s">
        <v>321</v>
      </c>
      <c r="B95" s="334"/>
      <c r="C95" s="125"/>
      <c r="D95" s="46">
        <v>1263</v>
      </c>
      <c r="E95" s="46">
        <v>1532</v>
      </c>
      <c r="F95" s="46">
        <v>1890</v>
      </c>
      <c r="G95" s="46">
        <v>1576</v>
      </c>
      <c r="H95" s="46">
        <v>1569</v>
      </c>
      <c r="I95" s="46">
        <v>1606</v>
      </c>
      <c r="J95" s="46">
        <v>1717</v>
      </c>
      <c r="K95" s="46">
        <v>2530</v>
      </c>
      <c r="L95" s="46">
        <v>2491</v>
      </c>
      <c r="M95" s="46">
        <v>2155</v>
      </c>
      <c r="N95" s="97"/>
      <c r="O95" s="81" t="s">
        <v>320</v>
      </c>
      <c r="P95" s="81" t="s">
        <v>382</v>
      </c>
      <c r="Q95" s="30"/>
    </row>
    <row r="96" spans="1:17" ht="42">
      <c r="A96" s="66" t="s">
        <v>322</v>
      </c>
      <c r="B96" s="334"/>
      <c r="C96" s="125"/>
      <c r="D96" s="371" t="s">
        <v>127</v>
      </c>
      <c r="E96" s="371"/>
      <c r="F96" s="371"/>
      <c r="G96" s="371"/>
      <c r="H96" s="371"/>
      <c r="I96" s="371"/>
      <c r="J96" s="371"/>
      <c r="K96" s="371"/>
      <c r="L96" s="371"/>
      <c r="M96" s="371"/>
      <c r="N96" s="97"/>
      <c r="O96" s="81" t="s">
        <v>320</v>
      </c>
      <c r="P96" s="81"/>
      <c r="Q96" s="30"/>
    </row>
    <row r="97" spans="1:17" ht="13.5" customHeight="1">
      <c r="A97" s="73" t="s">
        <v>34</v>
      </c>
      <c r="B97" s="334"/>
      <c r="C97" s="125"/>
      <c r="D97" s="46">
        <v>4</v>
      </c>
      <c r="E97" s="46">
        <v>4</v>
      </c>
      <c r="F97" s="46">
        <v>4</v>
      </c>
      <c r="G97" s="46">
        <v>6</v>
      </c>
      <c r="H97" s="46">
        <v>6</v>
      </c>
      <c r="I97" s="46">
        <v>12</v>
      </c>
      <c r="J97" s="46">
        <v>12</v>
      </c>
      <c r="K97" s="46">
        <v>56</v>
      </c>
      <c r="L97" s="46">
        <v>64</v>
      </c>
      <c r="M97" s="46">
        <v>26</v>
      </c>
      <c r="N97" s="97"/>
      <c r="O97" s="81" t="s">
        <v>320</v>
      </c>
      <c r="P97" s="81"/>
      <c r="Q97" s="30"/>
    </row>
    <row r="98" spans="1:17" ht="42">
      <c r="A98" s="73" t="s">
        <v>35</v>
      </c>
      <c r="B98" s="334"/>
      <c r="C98" s="125"/>
      <c r="D98" s="46">
        <v>3</v>
      </c>
      <c r="E98" s="46">
        <v>2</v>
      </c>
      <c r="F98" s="46">
        <v>2</v>
      </c>
      <c r="G98" s="46">
        <v>1</v>
      </c>
      <c r="H98" s="46">
        <v>2</v>
      </c>
      <c r="I98" s="46">
        <v>1</v>
      </c>
      <c r="J98" s="46">
        <v>2</v>
      </c>
      <c r="K98" s="46">
        <v>1</v>
      </c>
      <c r="L98" s="46">
        <v>0</v>
      </c>
      <c r="M98" s="46">
        <v>0</v>
      </c>
      <c r="N98" s="97"/>
      <c r="O98" s="81" t="s">
        <v>320</v>
      </c>
      <c r="P98" s="81"/>
      <c r="Q98" s="30"/>
    </row>
    <row r="99" spans="1:17" ht="15" customHeight="1">
      <c r="A99" s="73" t="s">
        <v>30</v>
      </c>
      <c r="B99" s="334"/>
      <c r="C99" s="125"/>
      <c r="D99" s="413" t="s">
        <v>127</v>
      </c>
      <c r="E99" s="414"/>
      <c r="F99" s="414"/>
      <c r="G99" s="414"/>
      <c r="H99" s="414"/>
      <c r="I99" s="414"/>
      <c r="J99" s="414"/>
      <c r="K99" s="414"/>
      <c r="L99" s="414"/>
      <c r="M99" s="415"/>
      <c r="N99" s="97"/>
      <c r="O99" s="101"/>
      <c r="P99" s="101"/>
      <c r="Q99" s="30"/>
    </row>
    <row r="100" spans="1:17" ht="84">
      <c r="A100" s="222" t="s">
        <v>535</v>
      </c>
      <c r="B100" s="64" t="s">
        <v>40</v>
      </c>
      <c r="C100" s="81" t="s">
        <v>105</v>
      </c>
      <c r="D100" s="46">
        <v>27525</v>
      </c>
      <c r="E100" s="46">
        <v>1187.2</v>
      </c>
      <c r="F100" s="46">
        <v>303.89999999999998</v>
      </c>
      <c r="G100" s="46">
        <v>0</v>
      </c>
      <c r="H100" s="46">
        <v>0</v>
      </c>
      <c r="I100" s="46">
        <v>0</v>
      </c>
      <c r="J100" s="46">
        <v>376</v>
      </c>
      <c r="K100" s="46">
        <v>0</v>
      </c>
      <c r="L100" s="46">
        <v>0</v>
      </c>
      <c r="M100" s="46">
        <v>0</v>
      </c>
      <c r="N100" s="81" t="s">
        <v>106</v>
      </c>
      <c r="O100" s="81" t="s">
        <v>8</v>
      </c>
      <c r="P100" s="81"/>
      <c r="Q100" s="30" t="s">
        <v>203</v>
      </c>
    </row>
    <row r="101" spans="1:17">
      <c r="A101" s="420"/>
      <c r="B101" s="420"/>
      <c r="C101" s="100"/>
      <c r="D101" s="108"/>
      <c r="E101" s="100"/>
      <c r="F101" s="100"/>
      <c r="G101" s="100"/>
      <c r="H101" s="100"/>
      <c r="I101" s="100"/>
      <c r="J101" s="100"/>
      <c r="K101" s="100"/>
      <c r="L101" s="100"/>
      <c r="M101" s="100"/>
      <c r="N101" s="100"/>
      <c r="O101" s="100"/>
      <c r="P101" s="100"/>
      <c r="Q101" s="100"/>
    </row>
    <row r="102" spans="1:17" ht="168" customHeight="1">
      <c r="A102" s="326" t="s">
        <v>15</v>
      </c>
      <c r="B102" s="326"/>
      <c r="C102" s="421" t="s">
        <v>323</v>
      </c>
      <c r="D102" s="422"/>
      <c r="E102" s="422"/>
      <c r="F102" s="422"/>
      <c r="G102" s="422"/>
      <c r="H102" s="422"/>
      <c r="I102" s="422"/>
      <c r="J102" s="422"/>
      <c r="K102" s="422"/>
      <c r="L102" s="422"/>
      <c r="M102" s="423"/>
      <c r="N102" s="424" t="s">
        <v>523</v>
      </c>
      <c r="O102" s="425"/>
      <c r="P102" s="425"/>
      <c r="Q102" s="425"/>
    </row>
    <row r="103" spans="1:17" ht="14.5">
      <c r="A103" s="400"/>
      <c r="B103" s="400"/>
      <c r="C103" s="339"/>
      <c r="D103" s="339"/>
      <c r="E103" s="339"/>
      <c r="F103" s="339"/>
      <c r="G103" s="339"/>
      <c r="H103" s="339"/>
      <c r="I103" s="339"/>
      <c r="J103" s="339"/>
      <c r="K103" s="339"/>
      <c r="L103" s="339"/>
      <c r="M103" s="339"/>
      <c r="N103" s="339"/>
      <c r="O103" s="339"/>
      <c r="P103" s="339"/>
      <c r="Q103" s="339"/>
    </row>
    <row r="104" spans="1:17" ht="14.15" customHeight="1">
      <c r="A104" s="284" t="s">
        <v>41</v>
      </c>
      <c r="B104" s="286"/>
      <c r="C104" s="341"/>
      <c r="D104" s="341"/>
      <c r="E104" s="341"/>
      <c r="F104" s="341"/>
      <c r="G104" s="341"/>
      <c r="H104" s="341"/>
      <c r="I104" s="341"/>
      <c r="J104" s="341"/>
      <c r="K104" s="341"/>
      <c r="L104" s="341"/>
      <c r="M104" s="341"/>
      <c r="N104" s="341"/>
      <c r="O104" s="341"/>
      <c r="P104" s="341"/>
      <c r="Q104" s="341"/>
    </row>
    <row r="105" spans="1:17" ht="35.25" customHeight="1">
      <c r="A105" s="83" t="s">
        <v>588</v>
      </c>
      <c r="B105" s="82" t="s">
        <v>17</v>
      </c>
      <c r="C105" s="119" t="s">
        <v>50</v>
      </c>
      <c r="D105" s="119">
        <v>2009</v>
      </c>
      <c r="E105" s="119">
        <v>2010</v>
      </c>
      <c r="F105" s="119">
        <v>2011</v>
      </c>
      <c r="G105" s="119">
        <v>2012</v>
      </c>
      <c r="H105" s="119">
        <v>2013</v>
      </c>
      <c r="I105" s="119">
        <v>2014</v>
      </c>
      <c r="J105" s="119">
        <v>2015</v>
      </c>
      <c r="K105" s="119">
        <v>2016</v>
      </c>
      <c r="L105" s="119">
        <v>2017</v>
      </c>
      <c r="M105" s="119">
        <v>2018</v>
      </c>
      <c r="N105" s="118" t="s">
        <v>110</v>
      </c>
      <c r="O105" s="113" t="s">
        <v>51</v>
      </c>
      <c r="P105" s="113" t="s">
        <v>339</v>
      </c>
      <c r="Q105" s="114" t="s">
        <v>111</v>
      </c>
    </row>
    <row r="106" spans="1:17" ht="115.5" customHeight="1">
      <c r="A106" s="288" t="s">
        <v>205</v>
      </c>
      <c r="B106" s="67" t="s">
        <v>4</v>
      </c>
      <c r="C106" s="101"/>
      <c r="D106" s="46">
        <v>27.98</v>
      </c>
      <c r="E106" s="46">
        <v>28.1</v>
      </c>
      <c r="F106" s="46">
        <v>51.16</v>
      </c>
      <c r="G106" s="46">
        <v>35.46</v>
      </c>
      <c r="H106" s="46">
        <v>31.87</v>
      </c>
      <c r="I106" s="46">
        <v>28.55</v>
      </c>
      <c r="J106" s="46">
        <v>40.22</v>
      </c>
      <c r="K106" s="46">
        <v>124.03</v>
      </c>
      <c r="L106" s="46">
        <v>123.54</v>
      </c>
      <c r="M106" s="46">
        <v>132.47999999999999</v>
      </c>
      <c r="N106" s="97"/>
      <c r="O106" s="81" t="s">
        <v>324</v>
      </c>
      <c r="P106" s="81" t="s">
        <v>368</v>
      </c>
      <c r="Q106" s="30"/>
    </row>
    <row r="107" spans="1:17" ht="212.5" customHeight="1">
      <c r="A107" s="288"/>
      <c r="B107" s="66" t="s">
        <v>5</v>
      </c>
      <c r="C107" s="101"/>
      <c r="D107" s="46">
        <v>139.30000000000001</v>
      </c>
      <c r="E107" s="46">
        <v>140.08000000000001</v>
      </c>
      <c r="F107" s="46">
        <v>150.06</v>
      </c>
      <c r="G107" s="46">
        <v>138.91999999999999</v>
      </c>
      <c r="H107" s="46">
        <v>163.30000000000001</v>
      </c>
      <c r="I107" s="46">
        <v>118.84</v>
      </c>
      <c r="J107" s="46">
        <v>143.33000000000001</v>
      </c>
      <c r="K107" s="46">
        <v>17.010000000000002</v>
      </c>
      <c r="L107" s="46">
        <v>52.52</v>
      </c>
      <c r="M107" s="46">
        <v>57.88</v>
      </c>
      <c r="N107" s="97"/>
      <c r="O107" s="81" t="s">
        <v>324</v>
      </c>
      <c r="P107" s="81" t="s">
        <v>369</v>
      </c>
      <c r="Q107" s="30"/>
    </row>
    <row r="108" spans="1:17" ht="207.65" customHeight="1">
      <c r="A108" s="288"/>
      <c r="B108" s="66" t="s">
        <v>11</v>
      </c>
      <c r="C108" s="101"/>
      <c r="D108" s="46">
        <v>15.758958216226343</v>
      </c>
      <c r="E108" s="46">
        <v>27.151435263256513</v>
      </c>
      <c r="F108" s="46">
        <v>8.8396477421772524</v>
      </c>
      <c r="G108" s="46">
        <v>10.157974517519206</v>
      </c>
      <c r="H108" s="46">
        <v>14.250121791268501</v>
      </c>
      <c r="I108" s="46">
        <v>7.0488570357878952</v>
      </c>
      <c r="J108" s="46">
        <v>4.80846355630504</v>
      </c>
      <c r="K108" s="46">
        <v>7</v>
      </c>
      <c r="L108" s="46">
        <v>11.72</v>
      </c>
      <c r="M108" s="46">
        <v>21.95</v>
      </c>
      <c r="N108" s="97"/>
      <c r="O108" s="81" t="s">
        <v>324</v>
      </c>
      <c r="P108" s="81" t="s">
        <v>370</v>
      </c>
      <c r="Q108" s="30"/>
    </row>
    <row r="109" spans="1:17" ht="28">
      <c r="A109" s="288"/>
      <c r="B109" s="66" t="s">
        <v>18</v>
      </c>
      <c r="C109" s="101"/>
      <c r="D109" s="46">
        <v>453.43</v>
      </c>
      <c r="E109" s="46">
        <v>592.48</v>
      </c>
      <c r="F109" s="46">
        <v>652.86</v>
      </c>
      <c r="G109" s="46">
        <v>723.56</v>
      </c>
      <c r="H109" s="46">
        <v>804.25</v>
      </c>
      <c r="I109" s="46">
        <v>896.73</v>
      </c>
      <c r="J109" s="46">
        <v>966.94</v>
      </c>
      <c r="K109" s="46">
        <v>1060.71</v>
      </c>
      <c r="L109" s="371" t="s">
        <v>376</v>
      </c>
      <c r="M109" s="371"/>
      <c r="N109" s="97"/>
      <c r="O109" s="81" t="s">
        <v>324</v>
      </c>
      <c r="P109" s="81" t="s">
        <v>371</v>
      </c>
      <c r="Q109" s="30"/>
    </row>
    <row r="110" spans="1:17" ht="168">
      <c r="A110" s="288"/>
      <c r="B110" s="66" t="s">
        <v>325</v>
      </c>
      <c r="C110" s="101"/>
      <c r="D110" s="46">
        <v>122.43</v>
      </c>
      <c r="E110" s="46">
        <v>128.93</v>
      </c>
      <c r="F110" s="46">
        <v>151.63</v>
      </c>
      <c r="G110" s="46">
        <v>158.44999999999999</v>
      </c>
      <c r="H110" s="46">
        <v>157.72999999999999</v>
      </c>
      <c r="I110" s="46">
        <v>113.2</v>
      </c>
      <c r="J110" s="46">
        <v>112.7</v>
      </c>
      <c r="K110" s="46">
        <v>134</v>
      </c>
      <c r="L110" s="46">
        <v>92.16</v>
      </c>
      <c r="M110" s="46">
        <v>71.69</v>
      </c>
      <c r="N110" s="97"/>
      <c r="O110" s="81" t="s">
        <v>324</v>
      </c>
      <c r="P110" s="130" t="s">
        <v>372</v>
      </c>
      <c r="Q110" s="30"/>
    </row>
    <row r="111" spans="1:17" ht="28">
      <c r="A111" s="288" t="s">
        <v>206</v>
      </c>
      <c r="B111" s="66" t="s">
        <v>4</v>
      </c>
      <c r="C111" s="101"/>
      <c r="D111" s="46">
        <v>20.079999999999998</v>
      </c>
      <c r="E111" s="46">
        <v>36.4</v>
      </c>
      <c r="F111" s="46">
        <v>44.02</v>
      </c>
      <c r="G111" s="46">
        <v>38.979999999999997</v>
      </c>
      <c r="H111" s="46">
        <v>21.28</v>
      </c>
      <c r="I111" s="46">
        <v>20.63</v>
      </c>
      <c r="J111" s="46">
        <v>13.2</v>
      </c>
      <c r="K111" s="46">
        <v>15</v>
      </c>
      <c r="L111" s="46">
        <v>13.45</v>
      </c>
      <c r="M111" s="46">
        <v>24.29</v>
      </c>
      <c r="N111" s="97"/>
      <c r="O111" s="81" t="s">
        <v>324</v>
      </c>
      <c r="P111" s="117" t="s">
        <v>373</v>
      </c>
      <c r="Q111" s="30"/>
    </row>
    <row r="112" spans="1:17" ht="169.5" customHeight="1">
      <c r="A112" s="288"/>
      <c r="B112" s="66" t="s">
        <v>5</v>
      </c>
      <c r="C112" s="101"/>
      <c r="D112" s="46">
        <v>14.02</v>
      </c>
      <c r="E112" s="46">
        <v>26.53</v>
      </c>
      <c r="F112" s="46">
        <v>20.07</v>
      </c>
      <c r="G112" s="46">
        <v>26.21</v>
      </c>
      <c r="H112" s="46">
        <v>25.73</v>
      </c>
      <c r="I112" s="46">
        <v>10.16</v>
      </c>
      <c r="J112" s="46">
        <v>10.75</v>
      </c>
      <c r="K112" s="46">
        <v>3</v>
      </c>
      <c r="L112" s="46">
        <v>0.15</v>
      </c>
      <c r="M112" s="46">
        <v>6.39</v>
      </c>
      <c r="N112" s="97"/>
      <c r="O112" s="81" t="s">
        <v>324</v>
      </c>
      <c r="P112" s="117" t="s">
        <v>374</v>
      </c>
      <c r="Q112" s="30"/>
    </row>
    <row r="113" spans="1:17" ht="206.5" customHeight="1">
      <c r="A113" s="288"/>
      <c r="B113" s="66" t="s">
        <v>11</v>
      </c>
      <c r="C113" s="101"/>
      <c r="D113" s="46">
        <v>4.9210417837736546</v>
      </c>
      <c r="E113" s="46">
        <v>8.478564736743488</v>
      </c>
      <c r="F113" s="46">
        <v>2.7603522578227464</v>
      </c>
      <c r="G113" s="46">
        <v>3.1720254824807941</v>
      </c>
      <c r="H113" s="46">
        <v>4.4498782087314961</v>
      </c>
      <c r="I113" s="46">
        <v>2.2011429642121039</v>
      </c>
      <c r="J113" s="46">
        <v>1.5015364436949594</v>
      </c>
      <c r="K113" s="46">
        <v>4</v>
      </c>
      <c r="L113" s="46">
        <v>6.63</v>
      </c>
      <c r="M113" s="46">
        <v>2.0699999999999998</v>
      </c>
      <c r="N113" s="97"/>
      <c r="O113" s="81" t="s">
        <v>324</v>
      </c>
      <c r="P113" s="117" t="s">
        <v>375</v>
      </c>
      <c r="Q113" s="30"/>
    </row>
    <row r="114" spans="1:17" ht="28">
      <c r="A114" s="288"/>
      <c r="B114" s="66" t="s">
        <v>18</v>
      </c>
      <c r="C114" s="101"/>
      <c r="D114" s="46">
        <v>45.63</v>
      </c>
      <c r="E114" s="46">
        <v>49.48</v>
      </c>
      <c r="F114" s="46">
        <v>63.64</v>
      </c>
      <c r="G114" s="46">
        <v>80.16</v>
      </c>
      <c r="H114" s="46">
        <v>59.8</v>
      </c>
      <c r="I114" s="46">
        <v>85.23</v>
      </c>
      <c r="J114" s="46">
        <v>99.12</v>
      </c>
      <c r="K114" s="46">
        <v>97.76</v>
      </c>
      <c r="L114" s="371" t="s">
        <v>376</v>
      </c>
      <c r="M114" s="371"/>
      <c r="N114" s="97"/>
      <c r="O114" s="81" t="s">
        <v>324</v>
      </c>
      <c r="P114" s="117" t="s">
        <v>371</v>
      </c>
      <c r="Q114" s="30"/>
    </row>
    <row r="115" spans="1:17" ht="28">
      <c r="A115" s="288"/>
      <c r="B115" s="66" t="s">
        <v>19</v>
      </c>
      <c r="C115" s="101"/>
      <c r="D115" s="371" t="s">
        <v>326</v>
      </c>
      <c r="E115" s="371"/>
      <c r="F115" s="371"/>
      <c r="G115" s="371"/>
      <c r="H115" s="371"/>
      <c r="I115" s="371"/>
      <c r="J115" s="371"/>
      <c r="K115" s="371"/>
      <c r="L115" s="371"/>
      <c r="M115" s="371"/>
      <c r="N115" s="97"/>
      <c r="O115" s="101"/>
      <c r="P115" s="101"/>
      <c r="Q115" s="30"/>
    </row>
    <row r="116" spans="1:17" ht="98">
      <c r="A116" s="288" t="s">
        <v>327</v>
      </c>
      <c r="B116" s="288"/>
      <c r="C116" s="101"/>
      <c r="D116" s="46">
        <v>48.62</v>
      </c>
      <c r="E116" s="46">
        <v>50.09</v>
      </c>
      <c r="F116" s="46">
        <v>17.13</v>
      </c>
      <c r="G116" s="46">
        <v>14.673</v>
      </c>
      <c r="H116" s="46">
        <v>45.362000000000002</v>
      </c>
      <c r="I116" s="46">
        <v>61.673000000000002</v>
      </c>
      <c r="J116" s="46">
        <v>17.32</v>
      </c>
      <c r="K116" s="46">
        <v>9.9819999999999993</v>
      </c>
      <c r="L116" s="46">
        <v>8.9789999999999992</v>
      </c>
      <c r="M116" s="46">
        <v>11.984999999999999</v>
      </c>
      <c r="N116" s="97"/>
      <c r="O116" s="101" t="s">
        <v>328</v>
      </c>
      <c r="P116" s="117" t="s">
        <v>377</v>
      </c>
      <c r="Q116" s="30"/>
    </row>
    <row r="117" spans="1:17" ht="154">
      <c r="A117" s="288" t="s">
        <v>329</v>
      </c>
      <c r="B117" s="288"/>
      <c r="C117" s="101"/>
      <c r="D117" s="371" t="s">
        <v>376</v>
      </c>
      <c r="E117" s="371"/>
      <c r="F117" s="46">
        <v>0</v>
      </c>
      <c r="G117" s="46">
        <v>2.46</v>
      </c>
      <c r="H117" s="46">
        <v>5.298</v>
      </c>
      <c r="I117" s="46">
        <v>4.0860000000000003</v>
      </c>
      <c r="J117" s="46">
        <v>2.8860000000000001</v>
      </c>
      <c r="K117" s="46">
        <v>6.0270000000000001</v>
      </c>
      <c r="L117" s="46">
        <v>15.516999999999999</v>
      </c>
      <c r="M117" s="46">
        <v>5.944</v>
      </c>
      <c r="N117" s="97"/>
      <c r="O117" s="101" t="s">
        <v>328</v>
      </c>
      <c r="P117" s="90" t="s">
        <v>378</v>
      </c>
      <c r="Q117" s="30"/>
    </row>
    <row r="118" spans="1:17" ht="56">
      <c r="A118" s="288" t="s">
        <v>207</v>
      </c>
      <c r="B118" s="67" t="s">
        <v>4</v>
      </c>
      <c r="C118" s="101"/>
      <c r="D118" s="46">
        <v>300.95999999999998</v>
      </c>
      <c r="E118" s="46">
        <v>512.22</v>
      </c>
      <c r="F118" s="46">
        <v>781.95</v>
      </c>
      <c r="G118" s="46">
        <v>708.44</v>
      </c>
      <c r="H118" s="46">
        <v>911.48</v>
      </c>
      <c r="I118" s="46">
        <v>813.89</v>
      </c>
      <c r="J118" s="46">
        <v>625.74</v>
      </c>
      <c r="K118" s="46">
        <v>271.17</v>
      </c>
      <c r="L118" s="46">
        <v>253.19</v>
      </c>
      <c r="M118" s="46">
        <v>185.67</v>
      </c>
      <c r="N118" s="97"/>
      <c r="O118" s="81" t="s">
        <v>324</v>
      </c>
      <c r="P118" s="131" t="s">
        <v>368</v>
      </c>
      <c r="Q118" s="30"/>
    </row>
    <row r="119" spans="1:17" ht="112">
      <c r="A119" s="288"/>
      <c r="B119" s="66" t="s">
        <v>5</v>
      </c>
      <c r="C119" s="101"/>
      <c r="D119" s="46">
        <v>280.22000000000003</v>
      </c>
      <c r="E119" s="46">
        <v>630.03</v>
      </c>
      <c r="F119" s="46">
        <v>685.95</v>
      </c>
      <c r="G119" s="46">
        <v>543.82000000000005</v>
      </c>
      <c r="H119" s="46">
        <v>629.85</v>
      </c>
      <c r="I119" s="46">
        <v>633.29999999999995</v>
      </c>
      <c r="J119" s="46">
        <v>621.72</v>
      </c>
      <c r="K119" s="46">
        <v>1053.69</v>
      </c>
      <c r="L119" s="46">
        <v>1175.5</v>
      </c>
      <c r="M119" s="46">
        <v>1242.44</v>
      </c>
      <c r="N119" s="97"/>
      <c r="O119" s="81" t="s">
        <v>324</v>
      </c>
      <c r="P119" s="117" t="s">
        <v>369</v>
      </c>
      <c r="Q119" s="30"/>
    </row>
    <row r="120" spans="1:17" ht="203.15" customHeight="1">
      <c r="A120" s="288"/>
      <c r="B120" s="66" t="s">
        <v>11</v>
      </c>
      <c r="C120" s="101"/>
      <c r="D120" s="46">
        <v>75.876473535202905</v>
      </c>
      <c r="E120" s="46">
        <v>78.934124034439762</v>
      </c>
      <c r="F120" s="46">
        <v>73.609527559972491</v>
      </c>
      <c r="G120" s="46">
        <v>67.513702042385617</v>
      </c>
      <c r="H120" s="46">
        <v>129.94430357330103</v>
      </c>
      <c r="I120" s="46">
        <v>90.070204005545776</v>
      </c>
      <c r="J120" s="46">
        <v>112.27614731274248</v>
      </c>
      <c r="K120" s="46">
        <v>117</v>
      </c>
      <c r="L120" s="46">
        <v>106.16</v>
      </c>
      <c r="M120" s="46">
        <v>111.16</v>
      </c>
      <c r="N120" s="97"/>
      <c r="O120" s="81" t="s">
        <v>324</v>
      </c>
      <c r="P120" s="117" t="s">
        <v>379</v>
      </c>
      <c r="Q120" s="30"/>
    </row>
    <row r="121" spans="1:17" ht="28">
      <c r="A121" s="288"/>
      <c r="B121" s="66" t="s">
        <v>18</v>
      </c>
      <c r="C121" s="101"/>
      <c r="D121" s="46">
        <v>524.64</v>
      </c>
      <c r="E121" s="46">
        <v>661.73</v>
      </c>
      <c r="F121" s="46">
        <v>631.23</v>
      </c>
      <c r="G121" s="46">
        <v>661.25</v>
      </c>
      <c r="H121" s="46">
        <v>714.36</v>
      </c>
      <c r="I121" s="46">
        <v>748.99</v>
      </c>
      <c r="J121" s="46">
        <v>778.59</v>
      </c>
      <c r="K121" s="46">
        <v>794.71</v>
      </c>
      <c r="L121" s="46">
        <v>977</v>
      </c>
      <c r="M121" s="46">
        <v>1036.76</v>
      </c>
      <c r="N121" s="97"/>
      <c r="O121" s="81" t="s">
        <v>324</v>
      </c>
      <c r="P121" s="117" t="s">
        <v>371</v>
      </c>
      <c r="Q121" s="30"/>
    </row>
    <row r="122" spans="1:17" ht="168">
      <c r="A122" s="288"/>
      <c r="B122" s="66" t="s">
        <v>325</v>
      </c>
      <c r="C122" s="101"/>
      <c r="D122" s="46">
        <v>812.71</v>
      </c>
      <c r="E122" s="46">
        <v>1134.56</v>
      </c>
      <c r="F122" s="46">
        <v>559.15</v>
      </c>
      <c r="G122" s="46">
        <v>582.26</v>
      </c>
      <c r="H122" s="46">
        <v>553.15</v>
      </c>
      <c r="I122" s="46">
        <v>535.98</v>
      </c>
      <c r="J122" s="46">
        <v>418.31</v>
      </c>
      <c r="K122" s="46">
        <v>598</v>
      </c>
      <c r="L122" s="46">
        <v>743.53</v>
      </c>
      <c r="M122" s="46">
        <v>750.34</v>
      </c>
      <c r="N122" s="97"/>
      <c r="O122" s="81" t="s">
        <v>324</v>
      </c>
      <c r="P122" s="132" t="s">
        <v>372</v>
      </c>
      <c r="Q122" s="30"/>
    </row>
    <row r="123" spans="1:17" ht="28">
      <c r="A123" s="288" t="s">
        <v>208</v>
      </c>
      <c r="B123" s="66" t="s">
        <v>4</v>
      </c>
      <c r="C123" s="101"/>
      <c r="D123" s="46">
        <v>0.26</v>
      </c>
      <c r="E123" s="46">
        <v>35.31</v>
      </c>
      <c r="F123" s="46">
        <v>35.909999999999997</v>
      </c>
      <c r="G123" s="46">
        <v>44.33</v>
      </c>
      <c r="H123" s="46">
        <v>28.1</v>
      </c>
      <c r="I123" s="46">
        <v>66.400000000000006</v>
      </c>
      <c r="J123" s="46">
        <v>161.52000000000001</v>
      </c>
      <c r="K123" s="46">
        <v>182</v>
      </c>
      <c r="L123" s="46">
        <v>140.43</v>
      </c>
      <c r="M123" s="46">
        <v>78.45</v>
      </c>
      <c r="N123" s="97"/>
      <c r="O123" s="101"/>
      <c r="P123" s="117" t="s">
        <v>373</v>
      </c>
      <c r="Q123" s="30"/>
    </row>
    <row r="124" spans="1:17" ht="175.5" customHeight="1">
      <c r="A124" s="288"/>
      <c r="B124" s="66" t="s">
        <v>5</v>
      </c>
      <c r="C124" s="101"/>
      <c r="D124" s="46">
        <v>486.39</v>
      </c>
      <c r="E124" s="46">
        <v>976.85</v>
      </c>
      <c r="F124" s="46">
        <v>1045.19</v>
      </c>
      <c r="G124" s="46">
        <v>996.28</v>
      </c>
      <c r="H124" s="46">
        <v>957.55</v>
      </c>
      <c r="I124" s="46">
        <v>1003.61</v>
      </c>
      <c r="J124" s="46">
        <v>926.84</v>
      </c>
      <c r="K124" s="46">
        <v>933</v>
      </c>
      <c r="L124" s="46">
        <v>778.56</v>
      </c>
      <c r="M124" s="46">
        <v>1174.92</v>
      </c>
      <c r="N124" s="97"/>
      <c r="O124" s="81" t="s">
        <v>324</v>
      </c>
      <c r="P124" s="81" t="s">
        <v>374</v>
      </c>
      <c r="Q124" s="30"/>
    </row>
    <row r="125" spans="1:17" ht="210.65" customHeight="1">
      <c r="A125" s="288"/>
      <c r="B125" s="66" t="s">
        <v>11</v>
      </c>
      <c r="C125" s="101"/>
      <c r="D125" s="46">
        <v>118.92352646479709</v>
      </c>
      <c r="E125" s="46">
        <v>123.71587596556022</v>
      </c>
      <c r="F125" s="46">
        <v>115.37047244002747</v>
      </c>
      <c r="G125" s="46">
        <v>105.81629795761438</v>
      </c>
      <c r="H125" s="46">
        <v>203.66569642669896</v>
      </c>
      <c r="I125" s="46">
        <v>141.1697959944542</v>
      </c>
      <c r="J125" s="46">
        <v>175.97385268725751</v>
      </c>
      <c r="K125" s="46">
        <v>177</v>
      </c>
      <c r="L125" s="46">
        <v>160.54</v>
      </c>
      <c r="M125" s="46">
        <v>186.45</v>
      </c>
      <c r="N125" s="97"/>
      <c r="O125" s="81" t="s">
        <v>324</v>
      </c>
      <c r="P125" s="117" t="s">
        <v>380</v>
      </c>
      <c r="Q125" s="30"/>
    </row>
    <row r="126" spans="1:17" ht="28">
      <c r="A126" s="288"/>
      <c r="B126" s="66" t="s">
        <v>18</v>
      </c>
      <c r="C126" s="101"/>
      <c r="D126" s="46">
        <v>73.069999999999993</v>
      </c>
      <c r="E126" s="46">
        <v>92.02</v>
      </c>
      <c r="F126" s="46">
        <v>109.53</v>
      </c>
      <c r="G126" s="46">
        <v>93.23</v>
      </c>
      <c r="H126" s="46">
        <v>90.18</v>
      </c>
      <c r="I126" s="46">
        <v>102.31</v>
      </c>
      <c r="J126" s="46">
        <v>134.55000000000001</v>
      </c>
      <c r="K126" s="46">
        <v>113.62</v>
      </c>
      <c r="L126" s="46">
        <v>120.58</v>
      </c>
      <c r="M126" s="46">
        <v>133.66999999999999</v>
      </c>
      <c r="N126" s="97"/>
      <c r="O126" s="81" t="s">
        <v>324</v>
      </c>
      <c r="P126" s="117" t="s">
        <v>371</v>
      </c>
      <c r="Q126" s="30"/>
    </row>
    <row r="127" spans="1:17" ht="28" customHeight="1">
      <c r="A127" s="288"/>
      <c r="B127" s="66" t="s">
        <v>19</v>
      </c>
      <c r="C127" s="101"/>
      <c r="D127" s="366" t="s">
        <v>330</v>
      </c>
      <c r="E127" s="367"/>
      <c r="F127" s="367"/>
      <c r="G127" s="367"/>
      <c r="H127" s="367"/>
      <c r="I127" s="367"/>
      <c r="J127" s="367"/>
      <c r="K127" s="367"/>
      <c r="L127" s="367"/>
      <c r="M127" s="368"/>
      <c r="N127" s="97"/>
      <c r="O127" s="101"/>
      <c r="P127" s="101"/>
      <c r="Q127" s="30"/>
    </row>
    <row r="128" spans="1:17" ht="98">
      <c r="A128" s="288" t="s">
        <v>331</v>
      </c>
      <c r="B128" s="288"/>
      <c r="C128" s="101"/>
      <c r="D128" s="46">
        <v>380.9</v>
      </c>
      <c r="E128" s="46">
        <v>421.07</v>
      </c>
      <c r="F128" s="46">
        <v>366.8</v>
      </c>
      <c r="G128" s="46">
        <v>430.42500000000001</v>
      </c>
      <c r="H128" s="46">
        <v>612.74199999999996</v>
      </c>
      <c r="I128" s="46">
        <v>640.83799999999997</v>
      </c>
      <c r="J128" s="46">
        <v>883.39</v>
      </c>
      <c r="K128" s="46">
        <v>945.85299999999995</v>
      </c>
      <c r="L128" s="46">
        <v>1250.596</v>
      </c>
      <c r="M128" s="46">
        <v>1111.953</v>
      </c>
      <c r="N128" s="97"/>
      <c r="O128" s="101" t="s">
        <v>328</v>
      </c>
      <c r="P128" s="90" t="s">
        <v>377</v>
      </c>
      <c r="Q128" s="30"/>
    </row>
    <row r="129" spans="1:17" ht="154">
      <c r="A129" s="288" t="s">
        <v>332</v>
      </c>
      <c r="B129" s="288"/>
      <c r="C129" s="101"/>
      <c r="D129" s="371" t="s">
        <v>376</v>
      </c>
      <c r="E129" s="371"/>
      <c r="F129" s="46">
        <v>0</v>
      </c>
      <c r="G129" s="46">
        <v>22.963999999999999</v>
      </c>
      <c r="H129" s="46">
        <v>15.632999999999999</v>
      </c>
      <c r="I129" s="46">
        <v>4.9710000000000001</v>
      </c>
      <c r="J129" s="46">
        <v>1.5860000000000001</v>
      </c>
      <c r="K129" s="46">
        <v>1.548</v>
      </c>
      <c r="L129" s="46">
        <v>12.484999999999999</v>
      </c>
      <c r="M129" s="46">
        <v>6.8819999999999997</v>
      </c>
      <c r="N129" s="97"/>
      <c r="O129" s="101" t="s">
        <v>328</v>
      </c>
      <c r="P129" s="130" t="s">
        <v>381</v>
      </c>
      <c r="Q129" s="30"/>
    </row>
    <row r="132" spans="1:17">
      <c r="E132" s="9"/>
      <c r="F132" s="9"/>
      <c r="G132" s="9"/>
      <c r="H132" s="9"/>
      <c r="I132" s="9"/>
      <c r="J132" s="9"/>
      <c r="K132" s="9"/>
      <c r="L132" s="9"/>
      <c r="M132" s="9"/>
    </row>
    <row r="133" spans="1:17">
      <c r="E133" s="9"/>
      <c r="F133" s="9"/>
      <c r="G133" s="9"/>
      <c r="H133" s="9"/>
      <c r="I133" s="9"/>
      <c r="J133" s="9"/>
      <c r="K133" s="9"/>
      <c r="L133" s="9"/>
      <c r="M133" s="9"/>
    </row>
  </sheetData>
  <mergeCells count="141">
    <mergeCell ref="D99:M99"/>
    <mergeCell ref="A80:B80"/>
    <mergeCell ref="C80:M80"/>
    <mergeCell ref="A81:B81"/>
    <mergeCell ref="P92:P94"/>
    <mergeCell ref="A129:B129"/>
    <mergeCell ref="D129:E129"/>
    <mergeCell ref="C4:Q5"/>
    <mergeCell ref="A117:B117"/>
    <mergeCell ref="D117:E117"/>
    <mergeCell ref="A118:A122"/>
    <mergeCell ref="A123:A127"/>
    <mergeCell ref="D127:M127"/>
    <mergeCell ref="A128:B128"/>
    <mergeCell ref="A104:B104"/>
    <mergeCell ref="A106:A110"/>
    <mergeCell ref="A111:A115"/>
    <mergeCell ref="D115:M115"/>
    <mergeCell ref="A116:B116"/>
    <mergeCell ref="A101:B101"/>
    <mergeCell ref="A102:B102"/>
    <mergeCell ref="C102:M102"/>
    <mergeCell ref="N102:Q102"/>
    <mergeCell ref="L109:M109"/>
    <mergeCell ref="A103:B103"/>
    <mergeCell ref="Q73:Q74"/>
    <mergeCell ref="D76:E76"/>
    <mergeCell ref="C75:C76"/>
    <mergeCell ref="N75:N76"/>
    <mergeCell ref="O75:O76"/>
    <mergeCell ref="Q75:Q76"/>
    <mergeCell ref="B73:B74"/>
    <mergeCell ref="B75:B76"/>
    <mergeCell ref="A82:B82"/>
    <mergeCell ref="B77:B78"/>
    <mergeCell ref="C77:C78"/>
    <mergeCell ref="N77:N78"/>
    <mergeCell ref="O77:O78"/>
    <mergeCell ref="Q77:Q78"/>
    <mergeCell ref="N92:N94"/>
    <mergeCell ref="O92:O94"/>
    <mergeCell ref="C81:Q82"/>
    <mergeCell ref="C103:Q104"/>
    <mergeCell ref="D84:D86"/>
    <mergeCell ref="O84:O86"/>
    <mergeCell ref="P84:P86"/>
    <mergeCell ref="E84:E86"/>
    <mergeCell ref="F84:F86"/>
    <mergeCell ref="A48:B48"/>
    <mergeCell ref="A64:A67"/>
    <mergeCell ref="B64:B66"/>
    <mergeCell ref="D67:M67"/>
    <mergeCell ref="A69:B69"/>
    <mergeCell ref="C69:M69"/>
    <mergeCell ref="N69:Q69"/>
    <mergeCell ref="A56:A58"/>
    <mergeCell ref="A60:B60"/>
    <mergeCell ref="C60:M60"/>
    <mergeCell ref="A61:B61"/>
    <mergeCell ref="A62:B62"/>
    <mergeCell ref="A51:A52"/>
    <mergeCell ref="B51:B52"/>
    <mergeCell ref="A53:A55"/>
    <mergeCell ref="B53:B55"/>
    <mergeCell ref="D51:J51"/>
    <mergeCell ref="K51:M51"/>
    <mergeCell ref="E53:M53"/>
    <mergeCell ref="D54:M57"/>
    <mergeCell ref="H65:M65"/>
    <mergeCell ref="D64:M64"/>
    <mergeCell ref="O3:Q3"/>
    <mergeCell ref="C15:Q16"/>
    <mergeCell ref="L114:M114"/>
    <mergeCell ref="B11:B12"/>
    <mergeCell ref="A14:B14"/>
    <mergeCell ref="C14:M14"/>
    <mergeCell ref="A15:B15"/>
    <mergeCell ref="A40:B40"/>
    <mergeCell ref="D92:D94"/>
    <mergeCell ref="E92:E94"/>
    <mergeCell ref="F92:F94"/>
    <mergeCell ref="G92:G94"/>
    <mergeCell ref="H92:H94"/>
    <mergeCell ref="I92:I94"/>
    <mergeCell ref="J92:J94"/>
    <mergeCell ref="K92:K94"/>
    <mergeCell ref="L92:L94"/>
    <mergeCell ref="M92:M94"/>
    <mergeCell ref="D88:M88"/>
    <mergeCell ref="D91:M91"/>
    <mergeCell ref="B92:B99"/>
    <mergeCell ref="D96:M96"/>
    <mergeCell ref="C40:Q41"/>
    <mergeCell ref="C47:P48"/>
    <mergeCell ref="A18:A21"/>
    <mergeCell ref="B18:B21"/>
    <mergeCell ref="D21:M21"/>
    <mergeCell ref="A16:B16"/>
    <mergeCell ref="A3:B3"/>
    <mergeCell ref="C3:M3"/>
    <mergeCell ref="A4:B4"/>
    <mergeCell ref="A5:B5"/>
    <mergeCell ref="A7:A9"/>
    <mergeCell ref="B7:B9"/>
    <mergeCell ref="D18:M18"/>
    <mergeCell ref="D19:G19"/>
    <mergeCell ref="I19:M19"/>
    <mergeCell ref="A23:C23"/>
    <mergeCell ref="D23:M23"/>
    <mergeCell ref="A24:C24"/>
    <mergeCell ref="D24:M25"/>
    <mergeCell ref="A25:C25"/>
    <mergeCell ref="A27:A31"/>
    <mergeCell ref="B27:B31"/>
    <mergeCell ref="D27:M37"/>
    <mergeCell ref="A32:A37"/>
    <mergeCell ref="B32:B37"/>
    <mergeCell ref="G84:G86"/>
    <mergeCell ref="H84:H86"/>
    <mergeCell ref="I84:I86"/>
    <mergeCell ref="J84:J86"/>
    <mergeCell ref="K84:K86"/>
    <mergeCell ref="L84:L86"/>
    <mergeCell ref="M84:M86"/>
    <mergeCell ref="N84:N86"/>
    <mergeCell ref="A39:B39"/>
    <mergeCell ref="A70:B70"/>
    <mergeCell ref="A71:B71"/>
    <mergeCell ref="A73:A78"/>
    <mergeCell ref="C73:C74"/>
    <mergeCell ref="N73:N74"/>
    <mergeCell ref="B84:B91"/>
    <mergeCell ref="D66:M66"/>
    <mergeCell ref="C61:P62"/>
    <mergeCell ref="C70:P71"/>
    <mergeCell ref="O73:O74"/>
    <mergeCell ref="C39:M39"/>
    <mergeCell ref="A46:B46"/>
    <mergeCell ref="C46:M46"/>
    <mergeCell ref="A47:B47"/>
    <mergeCell ref="A41:B4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sheetPr>
  <dimension ref="A1:P152"/>
  <sheetViews>
    <sheetView zoomScale="70" zoomScaleNormal="70" workbookViewId="0">
      <selection activeCell="H7" sqref="H7:K14"/>
    </sheetView>
  </sheetViews>
  <sheetFormatPr baseColWidth="10" defaultColWidth="15.7265625" defaultRowHeight="14"/>
  <cols>
    <col min="1" max="1" width="30.1796875" style="143" customWidth="1"/>
    <col min="2" max="2" width="33" style="9" customWidth="1"/>
    <col min="3" max="3" width="13.1796875" style="143" customWidth="1"/>
    <col min="4" max="4" width="12.7265625" style="9" customWidth="1"/>
    <col min="5" max="13" width="13.1796875" style="143" customWidth="1"/>
    <col min="14" max="14" width="32.54296875" style="143" customWidth="1"/>
    <col min="15" max="15" width="23.7265625" style="143" bestFit="1" customWidth="1"/>
    <col min="16" max="16" width="41.453125" style="143" customWidth="1"/>
    <col min="17" max="16384" width="15.7265625" style="143"/>
  </cols>
  <sheetData>
    <row r="1" spans="1:16">
      <c r="A1" s="290" t="s">
        <v>480</v>
      </c>
      <c r="B1" s="290"/>
      <c r="C1" s="290"/>
      <c r="D1" s="290"/>
      <c r="E1" s="290"/>
      <c r="F1" s="290"/>
      <c r="G1" s="290"/>
      <c r="H1" s="290"/>
      <c r="I1" s="290"/>
      <c r="J1" s="290"/>
      <c r="K1" s="290"/>
      <c r="L1" s="290"/>
      <c r="M1" s="290"/>
    </row>
    <row r="2" spans="1:16" ht="15" customHeight="1"/>
    <row r="3" spans="1:16" ht="27.65" customHeight="1">
      <c r="A3" s="326" t="s">
        <v>15</v>
      </c>
      <c r="B3" s="326"/>
      <c r="C3" s="326"/>
      <c r="D3" s="299" t="s">
        <v>589</v>
      </c>
      <c r="E3" s="344"/>
      <c r="F3" s="344"/>
      <c r="G3" s="344"/>
      <c r="H3" s="344"/>
      <c r="I3" s="344"/>
      <c r="J3" s="344"/>
      <c r="K3" s="344"/>
      <c r="L3" s="344"/>
      <c r="M3" s="309"/>
    </row>
    <row r="4" spans="1:16" ht="15" customHeight="1">
      <c r="A4" s="450"/>
      <c r="B4" s="450"/>
      <c r="C4" s="450"/>
      <c r="D4" s="281" t="s">
        <v>25</v>
      </c>
      <c r="E4" s="281"/>
      <c r="F4" s="281"/>
      <c r="G4" s="281"/>
      <c r="H4" s="281"/>
      <c r="I4" s="281"/>
      <c r="J4" s="281"/>
      <c r="K4" s="281"/>
      <c r="L4" s="281"/>
      <c r="M4" s="281"/>
    </row>
    <row r="5" spans="1:16" ht="15.75" customHeight="1">
      <c r="A5" s="302" t="s">
        <v>13</v>
      </c>
      <c r="B5" s="302"/>
      <c r="C5" s="302"/>
      <c r="D5" s="281"/>
      <c r="E5" s="281"/>
      <c r="F5" s="281"/>
      <c r="G5" s="281"/>
      <c r="H5" s="281"/>
      <c r="I5" s="281"/>
      <c r="J5" s="281"/>
      <c r="K5" s="281"/>
      <c r="L5" s="281"/>
      <c r="M5" s="281"/>
    </row>
    <row r="6" spans="1:16">
      <c r="A6" s="83" t="s">
        <v>586</v>
      </c>
      <c r="B6" s="82" t="s">
        <v>17</v>
      </c>
      <c r="C6" s="82" t="s">
        <v>50</v>
      </c>
      <c r="D6" s="82">
        <v>2009</v>
      </c>
      <c r="E6" s="82">
        <v>2010</v>
      </c>
      <c r="F6" s="82">
        <v>2011</v>
      </c>
      <c r="G6" s="82">
        <v>2012</v>
      </c>
      <c r="H6" s="82">
        <v>2013</v>
      </c>
      <c r="I6" s="82">
        <v>2014</v>
      </c>
      <c r="J6" s="82">
        <v>2015</v>
      </c>
      <c r="K6" s="82">
        <v>2016</v>
      </c>
      <c r="L6" s="82">
        <v>2017</v>
      </c>
      <c r="M6" s="82">
        <v>2018</v>
      </c>
      <c r="N6" s="184" t="s">
        <v>110</v>
      </c>
      <c r="O6" s="184" t="s">
        <v>51</v>
      </c>
      <c r="P6" s="184" t="s">
        <v>339</v>
      </c>
    </row>
    <row r="7" spans="1:16" ht="84">
      <c r="A7" s="319" t="s">
        <v>2</v>
      </c>
      <c r="B7" s="319" t="s">
        <v>18</v>
      </c>
      <c r="C7" s="176" t="s">
        <v>52</v>
      </c>
      <c r="D7" s="435" t="s">
        <v>337</v>
      </c>
      <c r="E7" s="436"/>
      <c r="F7" s="437"/>
      <c r="G7" s="473">
        <v>14241</v>
      </c>
      <c r="H7" s="451" t="s">
        <v>337</v>
      </c>
      <c r="I7" s="452"/>
      <c r="J7" s="452"/>
      <c r="K7" s="453"/>
      <c r="L7" s="473">
        <v>15574</v>
      </c>
      <c r="M7" s="460" t="s">
        <v>337</v>
      </c>
      <c r="N7" s="141" t="s">
        <v>343</v>
      </c>
      <c r="O7" s="176" t="s">
        <v>6</v>
      </c>
      <c r="P7" s="135"/>
    </row>
    <row r="8" spans="1:16" ht="70">
      <c r="A8" s="319"/>
      <c r="B8" s="319"/>
      <c r="C8" s="176" t="s">
        <v>53</v>
      </c>
      <c r="D8" s="438"/>
      <c r="E8" s="439"/>
      <c r="F8" s="440"/>
      <c r="G8" s="473"/>
      <c r="H8" s="454"/>
      <c r="I8" s="455"/>
      <c r="J8" s="455"/>
      <c r="K8" s="456"/>
      <c r="L8" s="473"/>
      <c r="M8" s="474"/>
      <c r="N8" s="141" t="s">
        <v>345</v>
      </c>
      <c r="O8" s="176" t="s">
        <v>6</v>
      </c>
      <c r="P8" s="135"/>
    </row>
    <row r="9" spans="1:16" ht="112">
      <c r="A9" s="319"/>
      <c r="B9" s="319"/>
      <c r="C9" s="176" t="s">
        <v>54</v>
      </c>
      <c r="D9" s="438"/>
      <c r="E9" s="439"/>
      <c r="F9" s="440"/>
      <c r="G9" s="473"/>
      <c r="H9" s="454"/>
      <c r="I9" s="455"/>
      <c r="J9" s="455"/>
      <c r="K9" s="456"/>
      <c r="L9" s="473"/>
      <c r="M9" s="461"/>
      <c r="N9" s="141" t="s">
        <v>347</v>
      </c>
      <c r="O9" s="176" t="s">
        <v>6</v>
      </c>
      <c r="P9" s="135"/>
    </row>
    <row r="10" spans="1:16" ht="56">
      <c r="A10" s="319"/>
      <c r="B10" s="136" t="s">
        <v>484</v>
      </c>
      <c r="C10" s="176"/>
      <c r="D10" s="438"/>
      <c r="E10" s="439"/>
      <c r="F10" s="440"/>
      <c r="G10" s="201">
        <v>25387</v>
      </c>
      <c r="H10" s="454"/>
      <c r="I10" s="455"/>
      <c r="J10" s="455"/>
      <c r="K10" s="456"/>
      <c r="L10" s="201">
        <v>25354</v>
      </c>
      <c r="M10" s="201">
        <v>25850</v>
      </c>
      <c r="N10" s="176"/>
      <c r="O10" s="176" t="s">
        <v>6</v>
      </c>
      <c r="P10" s="139" t="s">
        <v>508</v>
      </c>
    </row>
    <row r="11" spans="1:16" ht="70">
      <c r="A11" s="319" t="s">
        <v>3</v>
      </c>
      <c r="B11" s="73" t="s">
        <v>18</v>
      </c>
      <c r="C11" s="177" t="s">
        <v>55</v>
      </c>
      <c r="D11" s="438"/>
      <c r="E11" s="439"/>
      <c r="F11" s="440"/>
      <c r="G11" s="201">
        <v>54</v>
      </c>
      <c r="H11" s="454"/>
      <c r="I11" s="455"/>
      <c r="J11" s="455"/>
      <c r="K11" s="456"/>
      <c r="L11" s="201">
        <v>74</v>
      </c>
      <c r="M11" s="30" t="s">
        <v>337</v>
      </c>
      <c r="N11" s="176" t="s">
        <v>56</v>
      </c>
      <c r="O11" s="177" t="s">
        <v>6</v>
      </c>
      <c r="P11" s="135"/>
    </row>
    <row r="12" spans="1:16" ht="56">
      <c r="A12" s="319"/>
      <c r="B12" s="73" t="s">
        <v>484</v>
      </c>
      <c r="C12" s="177"/>
      <c r="D12" s="438"/>
      <c r="E12" s="439"/>
      <c r="F12" s="440"/>
      <c r="G12" s="201">
        <v>106</v>
      </c>
      <c r="H12" s="454"/>
      <c r="I12" s="455"/>
      <c r="J12" s="455"/>
      <c r="K12" s="456"/>
      <c r="L12" s="201">
        <v>145</v>
      </c>
      <c r="M12" s="201">
        <v>150</v>
      </c>
      <c r="N12" s="176"/>
      <c r="O12" s="176" t="s">
        <v>6</v>
      </c>
      <c r="P12" s="139" t="s">
        <v>508</v>
      </c>
    </row>
    <row r="13" spans="1:16" ht="28">
      <c r="A13" s="136" t="s">
        <v>2</v>
      </c>
      <c r="B13" s="372" t="s">
        <v>19</v>
      </c>
      <c r="C13" s="141" t="s">
        <v>64</v>
      </c>
      <c r="D13" s="438"/>
      <c r="E13" s="439"/>
      <c r="F13" s="440"/>
      <c r="G13" s="201">
        <v>11146</v>
      </c>
      <c r="H13" s="454"/>
      <c r="I13" s="455"/>
      <c r="J13" s="455"/>
      <c r="K13" s="456"/>
      <c r="L13" s="201">
        <v>9780</v>
      </c>
      <c r="M13" s="460" t="s">
        <v>337</v>
      </c>
      <c r="N13" s="176" t="s">
        <v>65</v>
      </c>
      <c r="O13" s="176" t="s">
        <v>8</v>
      </c>
      <c r="P13" s="135"/>
    </row>
    <row r="14" spans="1:16" ht="30.75" customHeight="1">
      <c r="A14" s="136" t="s">
        <v>3</v>
      </c>
      <c r="B14" s="372"/>
      <c r="C14" s="141" t="s">
        <v>66</v>
      </c>
      <c r="D14" s="441"/>
      <c r="E14" s="442"/>
      <c r="F14" s="443"/>
      <c r="G14" s="202">
        <v>52</v>
      </c>
      <c r="H14" s="457"/>
      <c r="I14" s="458"/>
      <c r="J14" s="458"/>
      <c r="K14" s="459"/>
      <c r="L14" s="202">
        <v>71</v>
      </c>
      <c r="M14" s="461"/>
      <c r="N14" s="176" t="s">
        <v>67</v>
      </c>
      <c r="O14" s="176" t="s">
        <v>8</v>
      </c>
      <c r="P14" s="135"/>
    </row>
    <row r="15" spans="1:16">
      <c r="A15" s="16"/>
      <c r="B15" s="17"/>
      <c r="C15" s="178"/>
      <c r="D15" s="178"/>
      <c r="E15" s="178"/>
      <c r="F15" s="178"/>
      <c r="G15" s="178"/>
      <c r="H15" s="178"/>
      <c r="I15" s="178"/>
      <c r="J15" s="178"/>
      <c r="K15" s="178"/>
      <c r="L15" s="178"/>
      <c r="M15" s="178"/>
      <c r="N15" s="178"/>
      <c r="O15" s="178"/>
    </row>
    <row r="16" spans="1:16" s="18" customFormat="1">
      <c r="A16" s="349" t="s">
        <v>15</v>
      </c>
      <c r="B16" s="350"/>
      <c r="C16" s="462"/>
      <c r="D16" s="349"/>
      <c r="E16" s="350"/>
      <c r="F16" s="350"/>
      <c r="G16" s="350"/>
      <c r="H16" s="350"/>
      <c r="I16" s="350"/>
      <c r="J16" s="350"/>
      <c r="K16" s="350"/>
      <c r="L16" s="350"/>
      <c r="M16" s="462"/>
      <c r="N16" s="179"/>
      <c r="O16" s="179"/>
    </row>
    <row r="17" spans="1:16">
      <c r="A17" s="345"/>
      <c r="B17" s="346"/>
      <c r="C17" s="351"/>
      <c r="D17" s="352" t="s">
        <v>25</v>
      </c>
      <c r="E17" s="352"/>
      <c r="F17" s="352"/>
      <c r="G17" s="352"/>
      <c r="H17" s="352"/>
      <c r="I17" s="352"/>
      <c r="J17" s="352"/>
      <c r="K17" s="352"/>
      <c r="L17" s="352"/>
      <c r="M17" s="352"/>
    </row>
    <row r="18" spans="1:16">
      <c r="A18" s="284" t="s">
        <v>119</v>
      </c>
      <c r="B18" s="285"/>
      <c r="C18" s="286"/>
      <c r="D18" s="352"/>
      <c r="E18" s="352"/>
      <c r="F18" s="352"/>
      <c r="G18" s="352"/>
      <c r="H18" s="352"/>
      <c r="I18" s="352"/>
      <c r="J18" s="352"/>
      <c r="K18" s="352"/>
      <c r="L18" s="352"/>
      <c r="M18" s="352"/>
    </row>
    <row r="19" spans="1:16">
      <c r="A19" s="83" t="s">
        <v>586</v>
      </c>
      <c r="B19" s="65" t="s">
        <v>17</v>
      </c>
      <c r="C19" s="65" t="s">
        <v>50</v>
      </c>
      <c r="D19" s="65">
        <v>2009</v>
      </c>
      <c r="E19" s="65">
        <v>2010</v>
      </c>
      <c r="F19" s="65">
        <v>2011</v>
      </c>
      <c r="G19" s="65">
        <v>2012</v>
      </c>
      <c r="H19" s="65">
        <v>2013</v>
      </c>
      <c r="I19" s="65">
        <v>2014</v>
      </c>
      <c r="J19" s="65">
        <v>2015</v>
      </c>
      <c r="K19" s="65">
        <v>2016</v>
      </c>
      <c r="L19" s="65">
        <v>2017</v>
      </c>
      <c r="M19" s="65">
        <v>2018</v>
      </c>
      <c r="N19" s="198" t="s">
        <v>110</v>
      </c>
      <c r="O19" s="175" t="s">
        <v>51</v>
      </c>
      <c r="P19" s="175" t="s">
        <v>339</v>
      </c>
    </row>
    <row r="20" spans="1:16" s="18" customFormat="1" ht="84" customHeight="1">
      <c r="A20" s="353" t="s">
        <v>267</v>
      </c>
      <c r="B20" s="295" t="s">
        <v>119</v>
      </c>
      <c r="C20" s="177" t="s">
        <v>60</v>
      </c>
      <c r="D20" s="295" t="s">
        <v>618</v>
      </c>
      <c r="E20" s="295"/>
      <c r="F20" s="295"/>
      <c r="G20" s="295"/>
      <c r="H20" s="295"/>
      <c r="I20" s="295"/>
      <c r="J20" s="295"/>
      <c r="K20" s="295"/>
      <c r="L20" s="295"/>
      <c r="M20" s="295"/>
      <c r="N20" s="199" t="s">
        <v>59</v>
      </c>
      <c r="O20" s="177" t="s">
        <v>6</v>
      </c>
      <c r="P20" s="19"/>
    </row>
    <row r="21" spans="1:16" s="18" customFormat="1" ht="28">
      <c r="A21" s="353"/>
      <c r="B21" s="295"/>
      <c r="C21" s="177" t="s">
        <v>70</v>
      </c>
      <c r="D21" s="295"/>
      <c r="E21" s="295"/>
      <c r="F21" s="295"/>
      <c r="G21" s="295"/>
      <c r="H21" s="295"/>
      <c r="I21" s="295"/>
      <c r="J21" s="295"/>
      <c r="K21" s="295"/>
      <c r="L21" s="295"/>
      <c r="M21" s="295"/>
      <c r="N21" s="199" t="s">
        <v>71</v>
      </c>
      <c r="O21" s="177" t="s">
        <v>6</v>
      </c>
      <c r="P21" s="19"/>
    </row>
    <row r="22" spans="1:16" s="18" customFormat="1" ht="42">
      <c r="A22" s="353"/>
      <c r="B22" s="295"/>
      <c r="C22" s="177" t="s">
        <v>69</v>
      </c>
      <c r="D22" s="295"/>
      <c r="E22" s="295"/>
      <c r="F22" s="295"/>
      <c r="G22" s="295"/>
      <c r="H22" s="295"/>
      <c r="I22" s="295"/>
      <c r="J22" s="295"/>
      <c r="K22" s="295"/>
      <c r="L22" s="295"/>
      <c r="M22" s="295"/>
      <c r="N22" s="199" t="s">
        <v>68</v>
      </c>
      <c r="O22" s="177" t="s">
        <v>6</v>
      </c>
      <c r="P22" s="19"/>
    </row>
    <row r="23" spans="1:16" s="18" customFormat="1" ht="28">
      <c r="A23" s="353"/>
      <c r="B23" s="295"/>
      <c r="C23" s="177" t="s">
        <v>73</v>
      </c>
      <c r="D23" s="295"/>
      <c r="E23" s="295"/>
      <c r="F23" s="295"/>
      <c r="G23" s="295"/>
      <c r="H23" s="295"/>
      <c r="I23" s="295"/>
      <c r="J23" s="295"/>
      <c r="K23" s="295"/>
      <c r="L23" s="295"/>
      <c r="M23" s="295"/>
      <c r="N23" s="199" t="s">
        <v>72</v>
      </c>
      <c r="O23" s="177" t="s">
        <v>6</v>
      </c>
      <c r="P23" s="19"/>
    </row>
    <row r="24" spans="1:16" s="18" customFormat="1">
      <c r="A24" s="180"/>
      <c r="B24" s="180"/>
      <c r="C24" s="111"/>
      <c r="D24" s="111"/>
      <c r="E24" s="111"/>
      <c r="F24" s="111"/>
      <c r="G24" s="111"/>
      <c r="H24" s="111"/>
      <c r="I24" s="111"/>
      <c r="J24" s="111"/>
      <c r="K24" s="111"/>
      <c r="L24" s="111"/>
      <c r="M24" s="111"/>
      <c r="N24" s="181"/>
      <c r="O24" s="23"/>
      <c r="P24" s="143"/>
    </row>
    <row r="25" spans="1:16">
      <c r="A25" s="349" t="s">
        <v>15</v>
      </c>
      <c r="B25" s="350"/>
      <c r="C25" s="350"/>
      <c r="D25" s="326"/>
      <c r="E25" s="326"/>
      <c r="F25" s="326"/>
      <c r="G25" s="326"/>
      <c r="H25" s="326"/>
      <c r="I25" s="326"/>
      <c r="J25" s="326"/>
      <c r="K25" s="326"/>
      <c r="L25" s="326"/>
      <c r="M25" s="326"/>
      <c r="N25" s="181"/>
      <c r="O25" s="23"/>
    </row>
    <row r="26" spans="1:16" s="18" customFormat="1">
      <c r="A26" s="345" t="s">
        <v>485</v>
      </c>
      <c r="B26" s="346"/>
      <c r="C26" s="351"/>
      <c r="D26" s="352" t="s">
        <v>486</v>
      </c>
      <c r="E26" s="352"/>
      <c r="F26" s="352"/>
      <c r="G26" s="352"/>
      <c r="H26" s="352"/>
      <c r="I26" s="352"/>
      <c r="J26" s="352"/>
      <c r="K26" s="352"/>
      <c r="L26" s="352"/>
      <c r="M26" s="352"/>
      <c r="N26" s="181"/>
      <c r="O26" s="23"/>
    </row>
    <row r="27" spans="1:16" s="18" customFormat="1">
      <c r="A27" s="284" t="s">
        <v>44</v>
      </c>
      <c r="B27" s="285"/>
      <c r="C27" s="286"/>
      <c r="D27" s="352"/>
      <c r="E27" s="352"/>
      <c r="F27" s="352"/>
      <c r="G27" s="352"/>
      <c r="H27" s="352"/>
      <c r="I27" s="352"/>
      <c r="J27" s="352"/>
      <c r="K27" s="352"/>
      <c r="L27" s="352"/>
      <c r="M27" s="352"/>
      <c r="N27" s="181"/>
      <c r="O27" s="23"/>
    </row>
    <row r="28" spans="1:16" s="18" customFormat="1">
      <c r="A28" s="83" t="s">
        <v>586</v>
      </c>
      <c r="B28" s="65" t="s">
        <v>17</v>
      </c>
      <c r="C28" s="82" t="s">
        <v>50</v>
      </c>
      <c r="D28" s="82">
        <v>2009</v>
      </c>
      <c r="E28" s="82">
        <v>2010</v>
      </c>
      <c r="F28" s="82">
        <v>2011</v>
      </c>
      <c r="G28" s="82">
        <v>2012</v>
      </c>
      <c r="H28" s="82">
        <v>2013</v>
      </c>
      <c r="I28" s="82">
        <v>2014</v>
      </c>
      <c r="J28" s="82">
        <v>2015</v>
      </c>
      <c r="K28" s="82">
        <v>2016</v>
      </c>
      <c r="L28" s="82">
        <v>2017</v>
      </c>
      <c r="M28" s="82">
        <v>2018</v>
      </c>
      <c r="N28" s="175" t="s">
        <v>110</v>
      </c>
      <c r="O28" s="175" t="s">
        <v>51</v>
      </c>
      <c r="P28" s="175" t="s">
        <v>339</v>
      </c>
    </row>
    <row r="29" spans="1:16" s="18" customFormat="1">
      <c r="A29" s="288" t="s">
        <v>2</v>
      </c>
      <c r="B29" s="353" t="s">
        <v>20</v>
      </c>
      <c r="C29" s="177" t="s">
        <v>52</v>
      </c>
      <c r="D29" s="354" t="s">
        <v>617</v>
      </c>
      <c r="E29" s="355"/>
      <c r="F29" s="355"/>
      <c r="G29" s="355"/>
      <c r="H29" s="355"/>
      <c r="I29" s="355"/>
      <c r="J29" s="355"/>
      <c r="K29" s="355"/>
      <c r="L29" s="355"/>
      <c r="M29" s="356"/>
      <c r="N29" s="176"/>
      <c r="O29" s="177"/>
      <c r="P29" s="19"/>
    </row>
    <row r="30" spans="1:16" s="18" customFormat="1" ht="75" customHeight="1">
      <c r="A30" s="288"/>
      <c r="B30" s="353"/>
      <c r="C30" s="177" t="s">
        <v>53</v>
      </c>
      <c r="D30" s="357"/>
      <c r="E30" s="358"/>
      <c r="F30" s="358"/>
      <c r="G30" s="358"/>
      <c r="H30" s="358"/>
      <c r="I30" s="358"/>
      <c r="J30" s="358"/>
      <c r="K30" s="358"/>
      <c r="L30" s="358"/>
      <c r="M30" s="359"/>
      <c r="N30" s="176"/>
      <c r="O30" s="177"/>
      <c r="P30" s="19"/>
    </row>
    <row r="31" spans="1:16" s="18" customFormat="1" ht="20.25" customHeight="1">
      <c r="A31" s="288"/>
      <c r="B31" s="353"/>
      <c r="C31" s="177" t="s">
        <v>54</v>
      </c>
      <c r="D31" s="357"/>
      <c r="E31" s="358"/>
      <c r="F31" s="358"/>
      <c r="G31" s="358"/>
      <c r="H31" s="358"/>
      <c r="I31" s="358"/>
      <c r="J31" s="358"/>
      <c r="K31" s="358"/>
      <c r="L31" s="358"/>
      <c r="M31" s="359"/>
      <c r="N31" s="176"/>
      <c r="O31" s="177"/>
      <c r="P31" s="19"/>
    </row>
    <row r="32" spans="1:16" s="18" customFormat="1">
      <c r="A32" s="288"/>
      <c r="B32" s="353"/>
      <c r="C32" s="182"/>
      <c r="D32" s="357"/>
      <c r="E32" s="358"/>
      <c r="F32" s="358"/>
      <c r="G32" s="358"/>
      <c r="H32" s="358"/>
      <c r="I32" s="358"/>
      <c r="J32" s="358"/>
      <c r="K32" s="358"/>
      <c r="L32" s="358"/>
      <c r="M32" s="359"/>
      <c r="N32" s="176"/>
      <c r="O32" s="177"/>
      <c r="P32" s="19"/>
    </row>
    <row r="33" spans="1:16">
      <c r="A33" s="288"/>
      <c r="B33" s="353"/>
      <c r="C33" s="177" t="s">
        <v>61</v>
      </c>
      <c r="D33" s="357"/>
      <c r="E33" s="358"/>
      <c r="F33" s="358"/>
      <c r="G33" s="358"/>
      <c r="H33" s="358"/>
      <c r="I33" s="358"/>
      <c r="J33" s="358"/>
      <c r="K33" s="358"/>
      <c r="L33" s="358"/>
      <c r="M33" s="359"/>
      <c r="N33" s="176"/>
      <c r="O33" s="177"/>
      <c r="P33" s="19"/>
    </row>
    <row r="34" spans="1:16">
      <c r="A34" s="288" t="s">
        <v>3</v>
      </c>
      <c r="B34" s="353" t="s">
        <v>20</v>
      </c>
      <c r="C34" s="177" t="s">
        <v>55</v>
      </c>
      <c r="D34" s="357"/>
      <c r="E34" s="358"/>
      <c r="F34" s="358"/>
      <c r="G34" s="358"/>
      <c r="H34" s="358"/>
      <c r="I34" s="358"/>
      <c r="J34" s="358"/>
      <c r="K34" s="358"/>
      <c r="L34" s="358"/>
      <c r="M34" s="359"/>
      <c r="N34" s="176"/>
      <c r="O34" s="177"/>
      <c r="P34" s="19"/>
    </row>
    <row r="35" spans="1:16">
      <c r="A35" s="288"/>
      <c r="B35" s="353"/>
      <c r="C35" s="177"/>
      <c r="D35" s="357"/>
      <c r="E35" s="358"/>
      <c r="F35" s="358"/>
      <c r="G35" s="358"/>
      <c r="H35" s="358"/>
      <c r="I35" s="358"/>
      <c r="J35" s="358"/>
      <c r="K35" s="358"/>
      <c r="L35" s="358"/>
      <c r="M35" s="359"/>
      <c r="N35" s="176"/>
      <c r="O35" s="177"/>
      <c r="P35" s="19"/>
    </row>
    <row r="36" spans="1:16">
      <c r="A36" s="288"/>
      <c r="B36" s="353"/>
      <c r="C36" s="177"/>
      <c r="D36" s="357"/>
      <c r="E36" s="358"/>
      <c r="F36" s="358"/>
      <c r="G36" s="358"/>
      <c r="H36" s="358"/>
      <c r="I36" s="358"/>
      <c r="J36" s="358"/>
      <c r="K36" s="358"/>
      <c r="L36" s="358"/>
      <c r="M36" s="359"/>
      <c r="N36" s="176"/>
      <c r="O36" s="177"/>
      <c r="P36" s="135"/>
    </row>
    <row r="37" spans="1:16">
      <c r="A37" s="288"/>
      <c r="B37" s="353"/>
      <c r="C37" s="177" t="s">
        <v>57</v>
      </c>
      <c r="D37" s="357"/>
      <c r="E37" s="358"/>
      <c r="F37" s="358"/>
      <c r="G37" s="358"/>
      <c r="H37" s="358"/>
      <c r="I37" s="358"/>
      <c r="J37" s="358"/>
      <c r="K37" s="358"/>
      <c r="L37" s="358"/>
      <c r="M37" s="359"/>
      <c r="N37" s="176"/>
      <c r="O37" s="177"/>
      <c r="P37" s="135"/>
    </row>
    <row r="38" spans="1:16">
      <c r="A38" s="288"/>
      <c r="B38" s="353"/>
      <c r="C38" s="177" t="s">
        <v>63</v>
      </c>
      <c r="D38" s="357"/>
      <c r="E38" s="358"/>
      <c r="F38" s="358"/>
      <c r="G38" s="358"/>
      <c r="H38" s="358"/>
      <c r="I38" s="358"/>
      <c r="J38" s="358"/>
      <c r="K38" s="358"/>
      <c r="L38" s="358"/>
      <c r="M38" s="359"/>
      <c r="N38" s="176"/>
      <c r="O38" s="177"/>
      <c r="P38" s="135"/>
    </row>
    <row r="39" spans="1:16">
      <c r="A39" s="288"/>
      <c r="B39" s="353"/>
      <c r="C39" s="177"/>
      <c r="D39" s="360"/>
      <c r="E39" s="361"/>
      <c r="F39" s="361"/>
      <c r="G39" s="361"/>
      <c r="H39" s="361"/>
      <c r="I39" s="361"/>
      <c r="J39" s="361"/>
      <c r="K39" s="361"/>
      <c r="L39" s="361"/>
      <c r="M39" s="362"/>
      <c r="N39" s="176"/>
      <c r="O39" s="177"/>
      <c r="P39" s="135"/>
    </row>
    <row r="40" spans="1:16">
      <c r="B40" s="183"/>
      <c r="C40" s="23"/>
      <c r="D40" s="23"/>
      <c r="E40" s="23"/>
      <c r="F40" s="23"/>
      <c r="G40" s="23"/>
      <c r="H40" s="23"/>
      <c r="I40" s="23"/>
      <c r="J40" s="23"/>
      <c r="K40" s="23"/>
      <c r="L40" s="23"/>
      <c r="M40" s="23"/>
      <c r="N40" s="181"/>
      <c r="O40" s="23"/>
    </row>
    <row r="41" spans="1:16">
      <c r="A41" s="349" t="s">
        <v>15</v>
      </c>
      <c r="B41" s="350"/>
      <c r="C41" s="350"/>
      <c r="D41" s="326"/>
      <c r="E41" s="326"/>
      <c r="F41" s="326"/>
      <c r="G41" s="326"/>
      <c r="H41" s="326"/>
      <c r="I41" s="326"/>
      <c r="J41" s="326"/>
      <c r="K41" s="326"/>
      <c r="L41" s="326"/>
      <c r="M41" s="326"/>
      <c r="N41" s="181"/>
      <c r="O41" s="23"/>
    </row>
    <row r="42" spans="1:16">
      <c r="A42" s="345"/>
      <c r="B42" s="346"/>
      <c r="C42" s="351"/>
      <c r="D42" s="352" t="s">
        <v>144</v>
      </c>
      <c r="E42" s="352"/>
      <c r="F42" s="352"/>
      <c r="G42" s="352"/>
      <c r="H42" s="352"/>
      <c r="I42" s="352"/>
      <c r="J42" s="352"/>
      <c r="K42" s="352"/>
      <c r="L42" s="352"/>
      <c r="M42" s="352"/>
      <c r="N42" s="181"/>
      <c r="O42" s="23"/>
    </row>
    <row r="43" spans="1:16">
      <c r="A43" s="302" t="s">
        <v>21</v>
      </c>
      <c r="B43" s="302"/>
      <c r="C43" s="302"/>
      <c r="D43" s="352"/>
      <c r="E43" s="352"/>
      <c r="F43" s="352"/>
      <c r="G43" s="352"/>
      <c r="H43" s="352"/>
      <c r="I43" s="352"/>
      <c r="J43" s="352"/>
      <c r="K43" s="352"/>
      <c r="L43" s="352"/>
      <c r="M43" s="352"/>
      <c r="N43" s="181"/>
      <c r="O43" s="23"/>
    </row>
    <row r="44" spans="1:16">
      <c r="A44" s="83" t="s">
        <v>586</v>
      </c>
      <c r="B44" s="65" t="s">
        <v>17</v>
      </c>
      <c r="C44" s="82" t="s">
        <v>50</v>
      </c>
      <c r="D44" s="82">
        <v>2009</v>
      </c>
      <c r="E44" s="82">
        <v>2010</v>
      </c>
      <c r="F44" s="82">
        <v>2011</v>
      </c>
      <c r="G44" s="82">
        <v>2012</v>
      </c>
      <c r="H44" s="82">
        <v>2013</v>
      </c>
      <c r="I44" s="82">
        <v>2014</v>
      </c>
      <c r="J44" s="82">
        <v>2015</v>
      </c>
      <c r="K44" s="82">
        <v>2016</v>
      </c>
      <c r="L44" s="82">
        <v>2017</v>
      </c>
      <c r="M44" s="82">
        <v>2018</v>
      </c>
      <c r="N44" s="175" t="s">
        <v>110</v>
      </c>
      <c r="O44" s="175" t="s">
        <v>51</v>
      </c>
      <c r="P44" s="175" t="s">
        <v>339</v>
      </c>
    </row>
    <row r="45" spans="1:16" ht="70">
      <c r="A45" s="135" t="s">
        <v>2</v>
      </c>
      <c r="B45" s="134" t="s">
        <v>22</v>
      </c>
      <c r="C45" s="176" t="s">
        <v>89</v>
      </c>
      <c r="D45" s="354" t="s">
        <v>616</v>
      </c>
      <c r="E45" s="355"/>
      <c r="F45" s="355"/>
      <c r="G45" s="355"/>
      <c r="H45" s="355"/>
      <c r="I45" s="355"/>
      <c r="J45" s="355"/>
      <c r="K45" s="355"/>
      <c r="L45" s="355"/>
      <c r="M45" s="356"/>
      <c r="N45" s="176" t="s">
        <v>88</v>
      </c>
      <c r="O45" s="176" t="s">
        <v>6</v>
      </c>
      <c r="P45" s="135"/>
    </row>
    <row r="46" spans="1:16" ht="70">
      <c r="A46" s="135" t="s">
        <v>3</v>
      </c>
      <c r="B46" s="134" t="s">
        <v>22</v>
      </c>
      <c r="C46" s="176" t="s">
        <v>90</v>
      </c>
      <c r="D46" s="360"/>
      <c r="E46" s="361"/>
      <c r="F46" s="361"/>
      <c r="G46" s="361"/>
      <c r="H46" s="361"/>
      <c r="I46" s="361"/>
      <c r="J46" s="361"/>
      <c r="K46" s="361"/>
      <c r="L46" s="361"/>
      <c r="M46" s="362"/>
      <c r="N46" s="176" t="s">
        <v>91</v>
      </c>
      <c r="O46" s="176" t="s">
        <v>6</v>
      </c>
      <c r="P46" s="135"/>
    </row>
    <row r="47" spans="1:16">
      <c r="B47" s="6"/>
      <c r="C47" s="178"/>
      <c r="D47" s="178"/>
      <c r="E47" s="178"/>
      <c r="F47" s="178"/>
      <c r="G47" s="178"/>
      <c r="H47" s="178"/>
      <c r="I47" s="178"/>
      <c r="J47" s="178"/>
      <c r="K47" s="178"/>
      <c r="L47" s="178"/>
      <c r="M47" s="178"/>
      <c r="N47" s="178"/>
      <c r="O47" s="178"/>
    </row>
    <row r="48" spans="1:16">
      <c r="A48" s="349" t="s">
        <v>15</v>
      </c>
      <c r="B48" s="350"/>
      <c r="C48" s="350"/>
      <c r="D48" s="326"/>
      <c r="E48" s="326"/>
      <c r="F48" s="326"/>
      <c r="G48" s="326"/>
      <c r="H48" s="326"/>
      <c r="I48" s="326"/>
      <c r="J48" s="326"/>
      <c r="K48" s="326"/>
      <c r="L48" s="326"/>
      <c r="M48" s="326"/>
    </row>
    <row r="49" spans="1:16">
      <c r="A49" s="375"/>
      <c r="B49" s="376"/>
      <c r="C49" s="471"/>
      <c r="D49" s="352" t="s">
        <v>308</v>
      </c>
      <c r="E49" s="352"/>
      <c r="F49" s="352"/>
      <c r="G49" s="352"/>
      <c r="H49" s="352"/>
      <c r="I49" s="352"/>
      <c r="J49" s="352"/>
      <c r="K49" s="352"/>
      <c r="L49" s="352"/>
      <c r="M49" s="352"/>
      <c r="N49" s="18"/>
      <c r="O49" s="18"/>
    </row>
    <row r="50" spans="1:16">
      <c r="A50" s="302" t="s">
        <v>26</v>
      </c>
      <c r="B50" s="302"/>
      <c r="C50" s="302"/>
      <c r="D50" s="352"/>
      <c r="E50" s="352"/>
      <c r="F50" s="352"/>
      <c r="G50" s="352"/>
      <c r="H50" s="352"/>
      <c r="I50" s="352"/>
      <c r="J50" s="352"/>
      <c r="K50" s="352"/>
      <c r="L50" s="352"/>
      <c r="M50" s="352"/>
      <c r="N50" s="18"/>
      <c r="O50" s="18"/>
    </row>
    <row r="51" spans="1:16">
      <c r="A51" s="83" t="s">
        <v>586</v>
      </c>
      <c r="B51" s="65" t="s">
        <v>17</v>
      </c>
      <c r="C51" s="82" t="s">
        <v>50</v>
      </c>
      <c r="D51" s="82">
        <v>2009</v>
      </c>
      <c r="E51" s="82">
        <v>2010</v>
      </c>
      <c r="F51" s="82">
        <v>2011</v>
      </c>
      <c r="G51" s="82">
        <v>2012</v>
      </c>
      <c r="H51" s="82">
        <v>2013</v>
      </c>
      <c r="I51" s="82">
        <v>2014</v>
      </c>
      <c r="J51" s="82">
        <v>2015</v>
      </c>
      <c r="K51" s="82">
        <v>2016</v>
      </c>
      <c r="L51" s="82">
        <v>2017</v>
      </c>
      <c r="M51" s="82">
        <v>2018</v>
      </c>
      <c r="N51" s="175" t="s">
        <v>110</v>
      </c>
      <c r="O51" s="175" t="s">
        <v>51</v>
      </c>
      <c r="P51" s="175" t="s">
        <v>339</v>
      </c>
    </row>
    <row r="52" spans="1:16" ht="42">
      <c r="A52" s="372" t="s">
        <v>267</v>
      </c>
      <c r="B52" s="288" t="s">
        <v>28</v>
      </c>
      <c r="C52" s="176" t="s">
        <v>74</v>
      </c>
      <c r="D52" s="354" t="s">
        <v>615</v>
      </c>
      <c r="E52" s="355"/>
      <c r="F52" s="355"/>
      <c r="G52" s="355"/>
      <c r="H52" s="355"/>
      <c r="I52" s="355"/>
      <c r="J52" s="355"/>
      <c r="K52" s="355"/>
      <c r="L52" s="355"/>
      <c r="M52" s="356"/>
      <c r="N52" s="141" t="s">
        <v>351</v>
      </c>
      <c r="O52" s="176" t="s">
        <v>6</v>
      </c>
      <c r="P52" s="135"/>
    </row>
    <row r="53" spans="1:16" ht="28">
      <c r="A53" s="472"/>
      <c r="B53" s="288"/>
      <c r="C53" s="141" t="s">
        <v>75</v>
      </c>
      <c r="D53" s="357"/>
      <c r="E53" s="358"/>
      <c r="F53" s="358"/>
      <c r="G53" s="358"/>
      <c r="H53" s="358"/>
      <c r="I53" s="358"/>
      <c r="J53" s="358"/>
      <c r="K53" s="358"/>
      <c r="L53" s="358"/>
      <c r="M53" s="359"/>
      <c r="N53" s="176" t="s">
        <v>76</v>
      </c>
      <c r="O53" s="176" t="s">
        <v>6</v>
      </c>
      <c r="P53" s="135"/>
    </row>
    <row r="54" spans="1:16" ht="42">
      <c r="A54" s="472"/>
      <c r="B54" s="288"/>
      <c r="C54" s="141" t="s">
        <v>77</v>
      </c>
      <c r="D54" s="357"/>
      <c r="E54" s="358"/>
      <c r="F54" s="358"/>
      <c r="G54" s="358"/>
      <c r="H54" s="358"/>
      <c r="I54" s="358"/>
      <c r="J54" s="358"/>
      <c r="K54" s="358"/>
      <c r="L54" s="358"/>
      <c r="M54" s="359"/>
      <c r="N54" s="176" t="s">
        <v>78</v>
      </c>
      <c r="O54" s="176" t="s">
        <v>6</v>
      </c>
      <c r="P54" s="135"/>
    </row>
    <row r="55" spans="1:16" ht="70">
      <c r="A55" s="353" t="s">
        <v>267</v>
      </c>
      <c r="B55" s="288" t="s">
        <v>29</v>
      </c>
      <c r="C55" s="176" t="s">
        <v>75</v>
      </c>
      <c r="D55" s="357"/>
      <c r="E55" s="358"/>
      <c r="F55" s="358"/>
      <c r="G55" s="358"/>
      <c r="H55" s="358"/>
      <c r="I55" s="358"/>
      <c r="J55" s="358"/>
      <c r="K55" s="358"/>
      <c r="L55" s="358"/>
      <c r="M55" s="359"/>
      <c r="N55" s="176" t="s">
        <v>80</v>
      </c>
      <c r="O55" s="176" t="s">
        <v>309</v>
      </c>
      <c r="P55" s="135"/>
    </row>
    <row r="56" spans="1:16" ht="105.65" customHeight="1">
      <c r="A56" s="353"/>
      <c r="B56" s="288"/>
      <c r="C56" s="176" t="s">
        <v>77</v>
      </c>
      <c r="D56" s="357"/>
      <c r="E56" s="358"/>
      <c r="F56" s="358"/>
      <c r="G56" s="358"/>
      <c r="H56" s="358"/>
      <c r="I56" s="358"/>
      <c r="J56" s="358"/>
      <c r="K56" s="358"/>
      <c r="L56" s="358"/>
      <c r="M56" s="359"/>
      <c r="N56" s="141" t="s">
        <v>353</v>
      </c>
      <c r="O56" s="176" t="s">
        <v>309</v>
      </c>
      <c r="P56" s="135"/>
    </row>
    <row r="57" spans="1:16" ht="84">
      <c r="A57" s="372" t="s">
        <v>267</v>
      </c>
      <c r="B57" s="288" t="s">
        <v>7</v>
      </c>
      <c r="C57" s="176" t="s">
        <v>79</v>
      </c>
      <c r="D57" s="357"/>
      <c r="E57" s="358"/>
      <c r="F57" s="358"/>
      <c r="G57" s="358"/>
      <c r="H57" s="358"/>
      <c r="I57" s="358"/>
      <c r="J57" s="358"/>
      <c r="K57" s="358"/>
      <c r="L57" s="358"/>
      <c r="M57" s="359"/>
      <c r="N57" s="176" t="s">
        <v>82</v>
      </c>
      <c r="O57" s="176" t="s">
        <v>309</v>
      </c>
      <c r="P57" s="135"/>
    </row>
    <row r="58" spans="1:16" ht="118" customHeight="1">
      <c r="A58" s="372"/>
      <c r="B58" s="288"/>
      <c r="C58" s="176" t="s">
        <v>83</v>
      </c>
      <c r="D58" s="357"/>
      <c r="E58" s="358"/>
      <c r="F58" s="358"/>
      <c r="G58" s="358"/>
      <c r="H58" s="358"/>
      <c r="I58" s="358"/>
      <c r="J58" s="358"/>
      <c r="K58" s="358"/>
      <c r="L58" s="358"/>
      <c r="M58" s="359"/>
      <c r="N58" s="141" t="s">
        <v>355</v>
      </c>
      <c r="O58" s="176" t="s">
        <v>309</v>
      </c>
      <c r="P58" s="135"/>
    </row>
    <row r="59" spans="1:16" ht="108" customHeight="1">
      <c r="A59" s="372"/>
      <c r="B59" s="288"/>
      <c r="C59" s="176"/>
      <c r="D59" s="357"/>
      <c r="E59" s="358"/>
      <c r="F59" s="358"/>
      <c r="G59" s="358"/>
      <c r="H59" s="358"/>
      <c r="I59" s="358"/>
      <c r="J59" s="358"/>
      <c r="K59" s="358"/>
      <c r="L59" s="358"/>
      <c r="M59" s="359"/>
      <c r="N59" s="176" t="s">
        <v>86</v>
      </c>
      <c r="O59" s="176" t="s">
        <v>309</v>
      </c>
      <c r="P59" s="135"/>
    </row>
    <row r="60" spans="1:16" ht="121" customHeight="1">
      <c r="A60" s="372"/>
      <c r="B60" s="288"/>
      <c r="C60" s="176" t="s">
        <v>81</v>
      </c>
      <c r="D60" s="357"/>
      <c r="E60" s="358"/>
      <c r="F60" s="358"/>
      <c r="G60" s="358"/>
      <c r="H60" s="358"/>
      <c r="I60" s="358"/>
      <c r="J60" s="358"/>
      <c r="K60" s="358"/>
      <c r="L60" s="358"/>
      <c r="M60" s="359"/>
      <c r="N60" s="141" t="s">
        <v>357</v>
      </c>
      <c r="O60" s="176" t="s">
        <v>309</v>
      </c>
      <c r="P60" s="135"/>
    </row>
    <row r="61" spans="1:16">
      <c r="A61" s="372" t="s">
        <v>267</v>
      </c>
      <c r="B61" s="139" t="s">
        <v>27</v>
      </c>
      <c r="C61" s="176" t="s">
        <v>84</v>
      </c>
      <c r="D61" s="357"/>
      <c r="E61" s="358"/>
      <c r="F61" s="358"/>
      <c r="G61" s="358"/>
      <c r="H61" s="358"/>
      <c r="I61" s="358"/>
      <c r="J61" s="358"/>
      <c r="K61" s="358"/>
      <c r="L61" s="358"/>
      <c r="M61" s="359"/>
      <c r="N61" s="200"/>
      <c r="O61" s="200"/>
      <c r="P61" s="135"/>
    </row>
    <row r="62" spans="1:16">
      <c r="A62" s="372"/>
      <c r="B62" s="139" t="s">
        <v>32</v>
      </c>
      <c r="C62" s="176" t="s">
        <v>85</v>
      </c>
      <c r="D62" s="357"/>
      <c r="E62" s="358"/>
      <c r="F62" s="358"/>
      <c r="G62" s="358"/>
      <c r="H62" s="358"/>
      <c r="I62" s="358"/>
      <c r="J62" s="358"/>
      <c r="K62" s="358"/>
      <c r="L62" s="358"/>
      <c r="M62" s="359"/>
      <c r="N62" s="200"/>
      <c r="O62" s="200"/>
      <c r="P62" s="135"/>
    </row>
    <row r="63" spans="1:16">
      <c r="A63" s="372"/>
      <c r="B63" s="139" t="s">
        <v>178</v>
      </c>
      <c r="C63" s="176" t="s">
        <v>87</v>
      </c>
      <c r="D63" s="360"/>
      <c r="E63" s="361"/>
      <c r="F63" s="361"/>
      <c r="G63" s="361"/>
      <c r="H63" s="361"/>
      <c r="I63" s="361"/>
      <c r="J63" s="361"/>
      <c r="K63" s="361"/>
      <c r="L63" s="361"/>
      <c r="M63" s="362"/>
      <c r="N63" s="200"/>
      <c r="O63" s="200"/>
      <c r="P63" s="135"/>
    </row>
    <row r="64" spans="1:16">
      <c r="A64" s="8"/>
      <c r="B64" s="6"/>
      <c r="C64" s="179"/>
      <c r="D64" s="178"/>
      <c r="E64" s="179"/>
      <c r="F64" s="179"/>
      <c r="G64" s="179"/>
      <c r="H64" s="179"/>
      <c r="I64" s="179"/>
      <c r="J64" s="179"/>
      <c r="K64" s="179"/>
      <c r="L64" s="179"/>
      <c r="M64" s="179"/>
      <c r="N64" s="179"/>
      <c r="O64" s="179"/>
    </row>
    <row r="65" spans="1:16">
      <c r="A65" s="349" t="s">
        <v>15</v>
      </c>
      <c r="B65" s="350"/>
      <c r="C65" s="350"/>
      <c r="D65" s="326"/>
      <c r="E65" s="326"/>
      <c r="F65" s="326"/>
      <c r="G65" s="326"/>
      <c r="H65" s="326"/>
      <c r="I65" s="326"/>
      <c r="J65" s="326"/>
      <c r="K65" s="326"/>
      <c r="L65" s="326"/>
      <c r="M65" s="326"/>
    </row>
    <row r="66" spans="1:16" ht="25.5" customHeight="1">
      <c r="A66" s="375"/>
      <c r="B66" s="376"/>
      <c r="C66" s="471"/>
      <c r="D66" s="352" t="s">
        <v>310</v>
      </c>
      <c r="E66" s="352"/>
      <c r="F66" s="352"/>
      <c r="G66" s="352"/>
      <c r="H66" s="352"/>
      <c r="I66" s="352"/>
      <c r="J66" s="352"/>
      <c r="K66" s="352"/>
      <c r="L66" s="352"/>
      <c r="M66" s="352"/>
    </row>
    <row r="67" spans="1:16" ht="35.5" customHeight="1">
      <c r="A67" s="302" t="s">
        <v>47</v>
      </c>
      <c r="B67" s="302"/>
      <c r="C67" s="302"/>
      <c r="D67" s="352"/>
      <c r="E67" s="352"/>
      <c r="F67" s="352"/>
      <c r="G67" s="352"/>
      <c r="H67" s="352"/>
      <c r="I67" s="352"/>
      <c r="J67" s="352"/>
      <c r="K67" s="352"/>
      <c r="L67" s="352"/>
      <c r="M67" s="352"/>
    </row>
    <row r="68" spans="1:16" ht="41.25" customHeight="1">
      <c r="A68" s="83" t="s">
        <v>586</v>
      </c>
      <c r="B68" s="65" t="s">
        <v>17</v>
      </c>
      <c r="C68" s="82" t="s">
        <v>50</v>
      </c>
      <c r="D68" s="82">
        <v>2009</v>
      </c>
      <c r="E68" s="82">
        <v>2010</v>
      </c>
      <c r="F68" s="82">
        <v>2011</v>
      </c>
      <c r="G68" s="82">
        <v>2012</v>
      </c>
      <c r="H68" s="82">
        <v>2013</v>
      </c>
      <c r="I68" s="82">
        <v>2014</v>
      </c>
      <c r="J68" s="82">
        <v>2015</v>
      </c>
      <c r="K68" s="82">
        <v>2016</v>
      </c>
      <c r="L68" s="82">
        <v>2017</v>
      </c>
      <c r="M68" s="82">
        <v>2018</v>
      </c>
      <c r="N68" s="175" t="s">
        <v>110</v>
      </c>
      <c r="O68" s="175" t="s">
        <v>51</v>
      </c>
      <c r="P68" s="175" t="s">
        <v>339</v>
      </c>
    </row>
    <row r="69" spans="1:16" ht="28">
      <c r="A69" s="306" t="s">
        <v>267</v>
      </c>
      <c r="B69" s="380" t="s">
        <v>31</v>
      </c>
      <c r="C69" s="176" t="s">
        <v>95</v>
      </c>
      <c r="D69" s="435" t="s">
        <v>613</v>
      </c>
      <c r="E69" s="436"/>
      <c r="F69" s="436"/>
      <c r="G69" s="436"/>
      <c r="H69" s="436"/>
      <c r="I69" s="436"/>
      <c r="J69" s="436"/>
      <c r="K69" s="436"/>
      <c r="L69" s="436"/>
      <c r="M69" s="437"/>
      <c r="N69" s="176" t="s">
        <v>94</v>
      </c>
      <c r="O69" s="176" t="s">
        <v>311</v>
      </c>
      <c r="P69" s="135"/>
    </row>
    <row r="70" spans="1:16" ht="42">
      <c r="A70" s="307"/>
      <c r="B70" s="380"/>
      <c r="C70" s="176" t="s">
        <v>98</v>
      </c>
      <c r="D70" s="438"/>
      <c r="E70" s="439"/>
      <c r="F70" s="439"/>
      <c r="G70" s="439"/>
      <c r="H70" s="439"/>
      <c r="I70" s="439"/>
      <c r="J70" s="439"/>
      <c r="K70" s="439"/>
      <c r="L70" s="439"/>
      <c r="M70" s="440"/>
      <c r="N70" s="176" t="s">
        <v>97</v>
      </c>
      <c r="O70" s="176" t="s">
        <v>311</v>
      </c>
      <c r="P70" s="135"/>
    </row>
    <row r="71" spans="1:16" ht="28">
      <c r="A71" s="307"/>
      <c r="B71" s="380"/>
      <c r="C71" s="176" t="s">
        <v>100</v>
      </c>
      <c r="D71" s="438"/>
      <c r="E71" s="439"/>
      <c r="F71" s="439"/>
      <c r="G71" s="439"/>
      <c r="H71" s="439"/>
      <c r="I71" s="439"/>
      <c r="J71" s="439"/>
      <c r="K71" s="439"/>
      <c r="L71" s="439"/>
      <c r="M71" s="440"/>
      <c r="N71" s="176" t="s">
        <v>99</v>
      </c>
      <c r="O71" s="176" t="s">
        <v>311</v>
      </c>
      <c r="P71" s="135"/>
    </row>
    <row r="72" spans="1:16" ht="28">
      <c r="A72" s="307"/>
      <c r="B72" s="135" t="s">
        <v>48</v>
      </c>
      <c r="C72" s="176" t="s">
        <v>104</v>
      </c>
      <c r="D72" s="441"/>
      <c r="E72" s="442"/>
      <c r="F72" s="442"/>
      <c r="G72" s="442"/>
      <c r="H72" s="442"/>
      <c r="I72" s="442"/>
      <c r="J72" s="442"/>
      <c r="K72" s="442"/>
      <c r="L72" s="442"/>
      <c r="M72" s="443"/>
      <c r="N72" s="176" t="s">
        <v>103</v>
      </c>
      <c r="O72" s="176" t="s">
        <v>46</v>
      </c>
      <c r="P72" s="135"/>
    </row>
    <row r="73" spans="1:16">
      <c r="C73" s="18"/>
      <c r="E73" s="18"/>
      <c r="F73" s="18"/>
      <c r="G73" s="18"/>
      <c r="H73" s="18"/>
      <c r="I73" s="18"/>
      <c r="J73" s="18"/>
      <c r="K73" s="18"/>
      <c r="L73" s="18"/>
      <c r="M73" s="18"/>
      <c r="N73" s="18"/>
      <c r="O73" s="18"/>
    </row>
    <row r="74" spans="1:16">
      <c r="A74" s="349" t="s">
        <v>15</v>
      </c>
      <c r="B74" s="350"/>
      <c r="C74" s="350"/>
      <c r="D74" s="326"/>
      <c r="E74" s="326"/>
      <c r="F74" s="326"/>
      <c r="G74" s="326"/>
      <c r="H74" s="326"/>
      <c r="I74" s="326"/>
      <c r="J74" s="326"/>
      <c r="K74" s="326"/>
      <c r="L74" s="326"/>
      <c r="M74" s="326"/>
    </row>
    <row r="75" spans="1:16" ht="26.5" customHeight="1">
      <c r="A75" s="375"/>
      <c r="B75" s="376"/>
      <c r="C75" s="471"/>
      <c r="D75" s="352" t="s">
        <v>313</v>
      </c>
      <c r="E75" s="352"/>
      <c r="F75" s="352"/>
      <c r="G75" s="352"/>
      <c r="H75" s="352"/>
      <c r="I75" s="352"/>
      <c r="J75" s="352"/>
      <c r="K75" s="352"/>
      <c r="L75" s="352"/>
      <c r="M75" s="352"/>
    </row>
    <row r="76" spans="1:16" ht="22.5" customHeight="1">
      <c r="A76" s="302" t="s">
        <v>33</v>
      </c>
      <c r="B76" s="302"/>
      <c r="C76" s="302"/>
      <c r="D76" s="352"/>
      <c r="E76" s="352"/>
      <c r="F76" s="352"/>
      <c r="G76" s="352"/>
      <c r="H76" s="352"/>
      <c r="I76" s="352"/>
      <c r="J76" s="352"/>
      <c r="K76" s="352"/>
      <c r="L76" s="352"/>
      <c r="M76" s="352"/>
    </row>
    <row r="77" spans="1:16" ht="15" customHeight="1">
      <c r="A77" s="83" t="s">
        <v>586</v>
      </c>
      <c r="B77" s="82" t="s">
        <v>17</v>
      </c>
      <c r="C77" s="82" t="s">
        <v>50</v>
      </c>
      <c r="D77" s="82">
        <v>2009</v>
      </c>
      <c r="E77" s="82">
        <v>2010</v>
      </c>
      <c r="F77" s="82">
        <v>2011</v>
      </c>
      <c r="G77" s="82">
        <v>2012</v>
      </c>
      <c r="H77" s="82">
        <v>2013</v>
      </c>
      <c r="I77" s="82">
        <v>2014</v>
      </c>
      <c r="J77" s="82">
        <v>2015</v>
      </c>
      <c r="K77" s="82">
        <v>2016</v>
      </c>
      <c r="L77" s="82">
        <v>2017</v>
      </c>
      <c r="M77" s="82">
        <v>2018</v>
      </c>
      <c r="N77" s="184" t="s">
        <v>110</v>
      </c>
      <c r="O77" s="184" t="s">
        <v>51</v>
      </c>
      <c r="P77" s="175" t="s">
        <v>339</v>
      </c>
    </row>
    <row r="78" spans="1:16" ht="70">
      <c r="A78" s="306" t="s">
        <v>267</v>
      </c>
      <c r="B78" s="134" t="s">
        <v>34</v>
      </c>
      <c r="C78" s="176" t="s">
        <v>93</v>
      </c>
      <c r="D78" s="354" t="s">
        <v>612</v>
      </c>
      <c r="E78" s="355"/>
      <c r="F78" s="355"/>
      <c r="G78" s="355"/>
      <c r="H78" s="355"/>
      <c r="I78" s="355"/>
      <c r="J78" s="355"/>
      <c r="K78" s="355"/>
      <c r="L78" s="355"/>
      <c r="M78" s="356"/>
      <c r="N78" s="140" t="s">
        <v>359</v>
      </c>
      <c r="O78" s="203" t="s">
        <v>8</v>
      </c>
      <c r="P78" s="135"/>
    </row>
    <row r="79" spans="1:16" ht="70">
      <c r="A79" s="307"/>
      <c r="B79" s="136" t="s">
        <v>35</v>
      </c>
      <c r="C79" s="176" t="s">
        <v>93</v>
      </c>
      <c r="D79" s="357"/>
      <c r="E79" s="358"/>
      <c r="F79" s="358"/>
      <c r="G79" s="358"/>
      <c r="H79" s="358"/>
      <c r="I79" s="358"/>
      <c r="J79" s="358"/>
      <c r="K79" s="358"/>
      <c r="L79" s="358"/>
      <c r="M79" s="359"/>
      <c r="N79" s="140" t="s">
        <v>359</v>
      </c>
      <c r="O79" s="203" t="s">
        <v>8</v>
      </c>
      <c r="P79" s="135"/>
    </row>
    <row r="80" spans="1:16" ht="42">
      <c r="A80" s="308"/>
      <c r="B80" s="136" t="s">
        <v>10</v>
      </c>
      <c r="C80" s="176" t="s">
        <v>101</v>
      </c>
      <c r="D80" s="360"/>
      <c r="E80" s="361"/>
      <c r="F80" s="361"/>
      <c r="G80" s="361"/>
      <c r="H80" s="361"/>
      <c r="I80" s="361"/>
      <c r="J80" s="361"/>
      <c r="K80" s="361"/>
      <c r="L80" s="361"/>
      <c r="M80" s="362"/>
      <c r="N80" s="176" t="s">
        <v>102</v>
      </c>
      <c r="O80" s="176" t="s">
        <v>8</v>
      </c>
      <c r="P80" s="135"/>
    </row>
    <row r="81" spans="1:16" ht="15" customHeight="1">
      <c r="A81" s="14"/>
      <c r="C81" s="18"/>
      <c r="E81" s="18"/>
      <c r="F81" s="18"/>
      <c r="G81" s="18"/>
      <c r="H81" s="18"/>
      <c r="I81" s="18"/>
      <c r="J81" s="18"/>
      <c r="K81" s="18"/>
      <c r="L81" s="18"/>
      <c r="M81" s="18"/>
    </row>
    <row r="82" spans="1:16" ht="15" customHeight="1">
      <c r="A82" s="326" t="s">
        <v>15</v>
      </c>
      <c r="B82" s="326"/>
      <c r="C82" s="326"/>
      <c r="D82" s="364" t="s">
        <v>487</v>
      </c>
      <c r="E82" s="364"/>
      <c r="F82" s="364"/>
      <c r="G82" s="364"/>
      <c r="H82" s="364"/>
      <c r="I82" s="364"/>
      <c r="J82" s="364"/>
      <c r="K82" s="364"/>
      <c r="L82" s="364"/>
      <c r="M82" s="364"/>
      <c r="N82" s="18"/>
      <c r="O82" s="18"/>
    </row>
    <row r="83" spans="1:16" ht="25" customHeight="1">
      <c r="A83" s="450"/>
      <c r="B83" s="450"/>
      <c r="C83" s="450"/>
      <c r="D83" s="465" t="s">
        <v>316</v>
      </c>
      <c r="E83" s="466"/>
      <c r="F83" s="466"/>
      <c r="G83" s="466"/>
      <c r="H83" s="466"/>
      <c r="I83" s="466"/>
      <c r="J83" s="466"/>
      <c r="K83" s="466"/>
      <c r="L83" s="466"/>
      <c r="M83" s="467"/>
    </row>
    <row r="84" spans="1:16" ht="35.15" customHeight="1">
      <c r="A84" s="302" t="s">
        <v>37</v>
      </c>
      <c r="B84" s="302"/>
      <c r="C84" s="302"/>
      <c r="D84" s="468"/>
      <c r="E84" s="469"/>
      <c r="F84" s="469"/>
      <c r="G84" s="469"/>
      <c r="H84" s="469"/>
      <c r="I84" s="469"/>
      <c r="J84" s="469"/>
      <c r="K84" s="469"/>
      <c r="L84" s="469"/>
      <c r="M84" s="470"/>
    </row>
    <row r="85" spans="1:16">
      <c r="A85" s="80" t="s">
        <v>204</v>
      </c>
      <c r="B85" s="65" t="s">
        <v>17</v>
      </c>
      <c r="C85" s="65" t="s">
        <v>50</v>
      </c>
      <c r="D85" s="65">
        <v>2009</v>
      </c>
      <c r="E85" s="65">
        <v>2010</v>
      </c>
      <c r="F85" s="65">
        <v>2011</v>
      </c>
      <c r="G85" s="65">
        <v>2012</v>
      </c>
      <c r="H85" s="65">
        <v>2013</v>
      </c>
      <c r="I85" s="65">
        <v>2014</v>
      </c>
      <c r="J85" s="65">
        <v>2015</v>
      </c>
      <c r="K85" s="65">
        <v>2016</v>
      </c>
      <c r="L85" s="65">
        <v>2017</v>
      </c>
      <c r="M85" s="65">
        <v>2018</v>
      </c>
      <c r="N85" s="175" t="s">
        <v>110</v>
      </c>
      <c r="O85" s="175" t="s">
        <v>51</v>
      </c>
      <c r="P85" s="175" t="s">
        <v>339</v>
      </c>
    </row>
    <row r="86" spans="1:16" ht="11.25" customHeight="1">
      <c r="A86" s="136" t="s">
        <v>317</v>
      </c>
      <c r="B86" s="334" t="s">
        <v>38</v>
      </c>
      <c r="C86" s="185"/>
      <c r="D86" s="426" t="s">
        <v>614</v>
      </c>
      <c r="E86" s="427"/>
      <c r="F86" s="427"/>
      <c r="G86" s="427"/>
      <c r="H86" s="427"/>
      <c r="I86" s="427"/>
      <c r="J86" s="427"/>
      <c r="K86" s="427"/>
      <c r="L86" s="427"/>
      <c r="M86" s="428"/>
      <c r="N86" s="186"/>
      <c r="O86" s="186"/>
      <c r="P86" s="135"/>
    </row>
    <row r="87" spans="1:16" ht="21.75" customHeight="1">
      <c r="A87" s="136" t="s">
        <v>318</v>
      </c>
      <c r="B87" s="334"/>
      <c r="C87" s="185"/>
      <c r="D87" s="429"/>
      <c r="E87" s="430"/>
      <c r="F87" s="430"/>
      <c r="G87" s="430"/>
      <c r="H87" s="430"/>
      <c r="I87" s="430"/>
      <c r="J87" s="430"/>
      <c r="K87" s="430"/>
      <c r="L87" s="430"/>
      <c r="M87" s="431"/>
      <c r="N87" s="186"/>
      <c r="O87" s="186"/>
      <c r="P87" s="135"/>
    </row>
    <row r="88" spans="1:16" ht="62.25" customHeight="1">
      <c r="A88" s="137" t="s">
        <v>319</v>
      </c>
      <c r="B88" s="334"/>
      <c r="C88" s="185"/>
      <c r="D88" s="429"/>
      <c r="E88" s="430"/>
      <c r="F88" s="430"/>
      <c r="G88" s="430"/>
      <c r="H88" s="430"/>
      <c r="I88" s="430"/>
      <c r="J88" s="430"/>
      <c r="K88" s="430"/>
      <c r="L88" s="430"/>
      <c r="M88" s="431"/>
      <c r="N88" s="187"/>
      <c r="O88" s="188"/>
      <c r="P88" s="135"/>
    </row>
    <row r="89" spans="1:16" ht="62.25" customHeight="1">
      <c r="A89" s="137" t="s">
        <v>321</v>
      </c>
      <c r="B89" s="334"/>
      <c r="C89" s="185"/>
      <c r="D89" s="429"/>
      <c r="E89" s="430"/>
      <c r="F89" s="430"/>
      <c r="G89" s="430"/>
      <c r="H89" s="430"/>
      <c r="I89" s="430"/>
      <c r="J89" s="430"/>
      <c r="K89" s="430"/>
      <c r="L89" s="430"/>
      <c r="M89" s="431"/>
      <c r="N89" s="186"/>
      <c r="O89" s="188" t="s">
        <v>320</v>
      </c>
      <c r="P89" s="135"/>
    </row>
    <row r="90" spans="1:16" ht="15" customHeight="1">
      <c r="A90" s="137" t="s">
        <v>322</v>
      </c>
      <c r="B90" s="334"/>
      <c r="C90" s="185"/>
      <c r="D90" s="429"/>
      <c r="E90" s="430"/>
      <c r="F90" s="430"/>
      <c r="G90" s="430"/>
      <c r="H90" s="430"/>
      <c r="I90" s="430"/>
      <c r="J90" s="430"/>
      <c r="K90" s="430"/>
      <c r="L90" s="430"/>
      <c r="M90" s="431"/>
      <c r="N90" s="186"/>
      <c r="O90" s="188" t="s">
        <v>320</v>
      </c>
      <c r="P90" s="135"/>
    </row>
    <row r="91" spans="1:16">
      <c r="A91" s="73" t="s">
        <v>34</v>
      </c>
      <c r="B91" s="334"/>
      <c r="C91" s="185"/>
      <c r="D91" s="429"/>
      <c r="E91" s="430"/>
      <c r="F91" s="430"/>
      <c r="G91" s="430"/>
      <c r="H91" s="430"/>
      <c r="I91" s="430"/>
      <c r="J91" s="430"/>
      <c r="K91" s="430"/>
      <c r="L91" s="430"/>
      <c r="M91" s="431"/>
      <c r="N91" s="186"/>
      <c r="O91" s="188" t="s">
        <v>320</v>
      </c>
      <c r="P91" s="135"/>
    </row>
    <row r="92" spans="1:16">
      <c r="A92" s="73" t="s">
        <v>35</v>
      </c>
      <c r="B92" s="334"/>
      <c r="C92" s="185"/>
      <c r="D92" s="429"/>
      <c r="E92" s="430"/>
      <c r="F92" s="430"/>
      <c r="G92" s="430"/>
      <c r="H92" s="430"/>
      <c r="I92" s="430"/>
      <c r="J92" s="430"/>
      <c r="K92" s="430"/>
      <c r="L92" s="430"/>
      <c r="M92" s="431"/>
      <c r="N92" s="186"/>
      <c r="O92" s="188" t="s">
        <v>320</v>
      </c>
      <c r="P92" s="135"/>
    </row>
    <row r="93" spans="1:16" ht="15.75" customHeight="1">
      <c r="A93" s="73" t="s">
        <v>30</v>
      </c>
      <c r="B93" s="334"/>
      <c r="C93" s="185"/>
      <c r="D93" s="429"/>
      <c r="E93" s="430"/>
      <c r="F93" s="430"/>
      <c r="G93" s="430"/>
      <c r="H93" s="430"/>
      <c r="I93" s="430"/>
      <c r="J93" s="430"/>
      <c r="K93" s="430"/>
      <c r="L93" s="430"/>
      <c r="M93" s="431"/>
      <c r="N93" s="186"/>
      <c r="O93" s="186"/>
      <c r="P93" s="135"/>
    </row>
    <row r="94" spans="1:16">
      <c r="A94" s="136" t="s">
        <v>317</v>
      </c>
      <c r="B94" s="334" t="s">
        <v>39</v>
      </c>
      <c r="C94" s="189"/>
      <c r="D94" s="429"/>
      <c r="E94" s="430"/>
      <c r="F94" s="430"/>
      <c r="G94" s="430"/>
      <c r="H94" s="430"/>
      <c r="I94" s="430"/>
      <c r="J94" s="430"/>
      <c r="K94" s="430"/>
      <c r="L94" s="430"/>
      <c r="M94" s="431"/>
      <c r="N94" s="190"/>
      <c r="O94" s="19"/>
      <c r="P94" s="135"/>
    </row>
    <row r="95" spans="1:16">
      <c r="A95" s="136" t="s">
        <v>318</v>
      </c>
      <c r="B95" s="334"/>
      <c r="C95" s="189"/>
      <c r="D95" s="429"/>
      <c r="E95" s="430"/>
      <c r="F95" s="430"/>
      <c r="G95" s="430"/>
      <c r="H95" s="430"/>
      <c r="I95" s="430"/>
      <c r="J95" s="430"/>
      <c r="K95" s="430"/>
      <c r="L95" s="430"/>
      <c r="M95" s="431"/>
      <c r="N95" s="190"/>
      <c r="O95" s="19"/>
      <c r="P95" s="135"/>
    </row>
    <row r="96" spans="1:16" ht="28">
      <c r="A96" s="137" t="s">
        <v>319</v>
      </c>
      <c r="B96" s="334"/>
      <c r="C96" s="189"/>
      <c r="D96" s="429"/>
      <c r="E96" s="430"/>
      <c r="F96" s="430"/>
      <c r="G96" s="430"/>
      <c r="H96" s="430"/>
      <c r="I96" s="430"/>
      <c r="J96" s="430"/>
      <c r="K96" s="430"/>
      <c r="L96" s="430"/>
      <c r="M96" s="431"/>
      <c r="N96" s="190"/>
      <c r="O96" s="188" t="s">
        <v>320</v>
      </c>
      <c r="P96" s="135"/>
    </row>
    <row r="97" spans="1:16" ht="42">
      <c r="A97" s="137" t="s">
        <v>321</v>
      </c>
      <c r="B97" s="334"/>
      <c r="C97" s="189"/>
      <c r="D97" s="429"/>
      <c r="E97" s="430"/>
      <c r="F97" s="430"/>
      <c r="G97" s="430"/>
      <c r="H97" s="430"/>
      <c r="I97" s="430"/>
      <c r="J97" s="430"/>
      <c r="K97" s="430"/>
      <c r="L97" s="430"/>
      <c r="M97" s="431"/>
      <c r="N97" s="190"/>
      <c r="O97" s="188" t="s">
        <v>320</v>
      </c>
      <c r="P97" s="135"/>
    </row>
    <row r="98" spans="1:16" ht="19.5" customHeight="1">
      <c r="A98" s="137" t="s">
        <v>322</v>
      </c>
      <c r="B98" s="334"/>
      <c r="C98" s="189"/>
      <c r="D98" s="429"/>
      <c r="E98" s="430"/>
      <c r="F98" s="430"/>
      <c r="G98" s="430"/>
      <c r="H98" s="430"/>
      <c r="I98" s="430"/>
      <c r="J98" s="430"/>
      <c r="K98" s="430"/>
      <c r="L98" s="430"/>
      <c r="M98" s="431"/>
      <c r="N98" s="190"/>
      <c r="O98" s="188" t="s">
        <v>320</v>
      </c>
      <c r="P98" s="135"/>
    </row>
    <row r="99" spans="1:16">
      <c r="A99" s="73" t="s">
        <v>34</v>
      </c>
      <c r="B99" s="334"/>
      <c r="C99" s="189"/>
      <c r="D99" s="429"/>
      <c r="E99" s="430"/>
      <c r="F99" s="430"/>
      <c r="G99" s="430"/>
      <c r="H99" s="430"/>
      <c r="I99" s="430"/>
      <c r="J99" s="430"/>
      <c r="K99" s="430"/>
      <c r="L99" s="430"/>
      <c r="M99" s="431"/>
      <c r="N99" s="190"/>
      <c r="O99" s="188" t="s">
        <v>320</v>
      </c>
      <c r="P99" s="135"/>
    </row>
    <row r="100" spans="1:16">
      <c r="A100" s="73" t="s">
        <v>35</v>
      </c>
      <c r="B100" s="334"/>
      <c r="C100" s="189"/>
      <c r="D100" s="429"/>
      <c r="E100" s="430"/>
      <c r="F100" s="430"/>
      <c r="G100" s="430"/>
      <c r="H100" s="430"/>
      <c r="I100" s="430"/>
      <c r="J100" s="430"/>
      <c r="K100" s="430"/>
      <c r="L100" s="430"/>
      <c r="M100" s="431"/>
      <c r="N100" s="190"/>
      <c r="O100" s="188" t="s">
        <v>320</v>
      </c>
      <c r="P100" s="135"/>
    </row>
    <row r="101" spans="1:16">
      <c r="A101" s="73" t="s">
        <v>30</v>
      </c>
      <c r="B101" s="334"/>
      <c r="C101" s="189"/>
      <c r="D101" s="429"/>
      <c r="E101" s="430"/>
      <c r="F101" s="430"/>
      <c r="G101" s="430"/>
      <c r="H101" s="430"/>
      <c r="I101" s="430"/>
      <c r="J101" s="430"/>
      <c r="K101" s="430"/>
      <c r="L101" s="430"/>
      <c r="M101" s="431"/>
      <c r="N101" s="190"/>
      <c r="O101" s="19"/>
      <c r="P101" s="135"/>
    </row>
    <row r="102" spans="1:16" ht="84">
      <c r="A102" s="222" t="s">
        <v>535</v>
      </c>
      <c r="B102" s="142" t="s">
        <v>40</v>
      </c>
      <c r="C102" s="176"/>
      <c r="D102" s="432"/>
      <c r="E102" s="433"/>
      <c r="F102" s="433"/>
      <c r="G102" s="433"/>
      <c r="H102" s="433"/>
      <c r="I102" s="433"/>
      <c r="J102" s="433"/>
      <c r="K102" s="433"/>
      <c r="L102" s="433"/>
      <c r="M102" s="434"/>
      <c r="N102" s="176" t="s">
        <v>106</v>
      </c>
      <c r="O102" s="176" t="s">
        <v>8</v>
      </c>
      <c r="P102" s="137" t="s">
        <v>509</v>
      </c>
    </row>
    <row r="103" spans="1:16" ht="15.5">
      <c r="A103" s="463" t="s">
        <v>488</v>
      </c>
      <c r="B103" s="192" t="s">
        <v>489</v>
      </c>
      <c r="C103" s="135"/>
      <c r="D103" s="194">
        <v>9561</v>
      </c>
      <c r="E103" s="194">
        <v>9163</v>
      </c>
      <c r="F103" s="194">
        <v>9318</v>
      </c>
      <c r="G103" s="194">
        <v>9500</v>
      </c>
      <c r="H103" s="194">
        <v>10131</v>
      </c>
      <c r="I103" s="194">
        <v>10271</v>
      </c>
      <c r="J103" s="194">
        <v>10933</v>
      </c>
      <c r="K103" s="194">
        <v>11222</v>
      </c>
      <c r="L103" s="194">
        <v>12073</v>
      </c>
      <c r="M103" s="194">
        <v>12543</v>
      </c>
      <c r="N103" s="176"/>
      <c r="O103" s="193" t="s">
        <v>6</v>
      </c>
      <c r="P103" s="135"/>
    </row>
    <row r="104" spans="1:16" ht="15.5">
      <c r="A104" s="463"/>
      <c r="B104" s="192" t="s">
        <v>490</v>
      </c>
      <c r="C104" s="135"/>
      <c r="D104" s="194"/>
      <c r="E104" s="194">
        <v>879</v>
      </c>
      <c r="F104" s="194">
        <v>1012</v>
      </c>
      <c r="G104" s="194">
        <v>1077</v>
      </c>
      <c r="H104" s="194">
        <v>1077</v>
      </c>
      <c r="I104" s="194">
        <v>1289</v>
      </c>
      <c r="J104" s="194">
        <v>1754</v>
      </c>
      <c r="K104" s="194">
        <v>1836</v>
      </c>
      <c r="L104" s="194">
        <v>2274</v>
      </c>
      <c r="M104" s="194">
        <v>4791</v>
      </c>
      <c r="N104" s="176"/>
      <c r="O104" s="193" t="s">
        <v>6</v>
      </c>
      <c r="P104" s="135"/>
    </row>
    <row r="105" spans="1:16" ht="15.5">
      <c r="A105" s="463"/>
      <c r="B105" s="192" t="s">
        <v>491</v>
      </c>
      <c r="C105" s="135"/>
      <c r="D105" s="194">
        <v>8462</v>
      </c>
      <c r="E105" s="194">
        <v>8462</v>
      </c>
      <c r="F105" s="194">
        <v>8525</v>
      </c>
      <c r="G105" s="194">
        <v>8723</v>
      </c>
      <c r="H105" s="194">
        <v>8866</v>
      </c>
      <c r="I105" s="194">
        <v>9004</v>
      </c>
      <c r="J105" s="194">
        <v>9188</v>
      </c>
      <c r="K105" s="194">
        <v>9225</v>
      </c>
      <c r="L105" s="194">
        <v>9182</v>
      </c>
      <c r="M105" s="194">
        <v>9247</v>
      </c>
      <c r="N105" s="176"/>
      <c r="O105" s="193" t="s">
        <v>6</v>
      </c>
      <c r="P105" s="135"/>
    </row>
    <row r="106" spans="1:16" ht="15.5">
      <c r="A106" s="463"/>
      <c r="B106" s="192" t="s">
        <v>492</v>
      </c>
      <c r="C106" s="135"/>
      <c r="D106" s="194"/>
      <c r="E106" s="194">
        <v>4180</v>
      </c>
      <c r="F106" s="194">
        <v>4180</v>
      </c>
      <c r="G106" s="194">
        <v>4180</v>
      </c>
      <c r="H106" s="194">
        <v>5466</v>
      </c>
      <c r="I106" s="194">
        <v>5466</v>
      </c>
      <c r="J106" s="194">
        <v>5696</v>
      </c>
      <c r="K106" s="194">
        <v>5696</v>
      </c>
      <c r="L106" s="194">
        <v>5971</v>
      </c>
      <c r="M106" s="194">
        <v>6957</v>
      </c>
      <c r="N106" s="176"/>
      <c r="O106" s="193" t="s">
        <v>6</v>
      </c>
      <c r="P106" s="135"/>
    </row>
    <row r="107" spans="1:16" ht="15.5">
      <c r="A107" s="463"/>
      <c r="B107" s="192" t="s">
        <v>493</v>
      </c>
      <c r="C107" s="135"/>
      <c r="D107" s="194">
        <v>4503</v>
      </c>
      <c r="E107" s="194">
        <v>313</v>
      </c>
      <c r="F107" s="194">
        <v>313</v>
      </c>
      <c r="G107" s="194">
        <v>566</v>
      </c>
      <c r="H107" s="194">
        <v>566</v>
      </c>
      <c r="I107" s="194">
        <v>815</v>
      </c>
      <c r="J107" s="194">
        <v>566</v>
      </c>
      <c r="K107" s="194">
        <v>566</v>
      </c>
      <c r="L107" s="194">
        <v>566</v>
      </c>
      <c r="M107" s="194">
        <v>571</v>
      </c>
      <c r="N107" s="176"/>
      <c r="O107" s="193" t="s">
        <v>6</v>
      </c>
      <c r="P107" s="135"/>
    </row>
    <row r="108" spans="1:16" ht="15.5">
      <c r="A108" s="463"/>
      <c r="B108" s="192" t="s">
        <v>494</v>
      </c>
      <c r="C108" s="135"/>
      <c r="D108" s="194">
        <v>3101</v>
      </c>
      <c r="E108" s="194">
        <v>3101</v>
      </c>
      <c r="F108" s="194">
        <v>3101</v>
      </c>
      <c r="G108" s="194">
        <v>3101</v>
      </c>
      <c r="H108" s="194">
        <v>2871</v>
      </c>
      <c r="I108" s="194">
        <v>2871</v>
      </c>
      <c r="J108" s="194">
        <v>2871</v>
      </c>
      <c r="K108" s="194">
        <v>2871</v>
      </c>
      <c r="L108" s="194">
        <v>2767</v>
      </c>
      <c r="M108" s="194">
        <v>2469</v>
      </c>
      <c r="N108" s="176"/>
      <c r="O108" s="193" t="s">
        <v>6</v>
      </c>
      <c r="P108" s="135"/>
    </row>
    <row r="109" spans="1:16" ht="15.5">
      <c r="A109" s="463"/>
      <c r="B109" s="192" t="s">
        <v>495</v>
      </c>
      <c r="C109" s="135"/>
      <c r="D109" s="194"/>
      <c r="E109" s="194">
        <v>16496</v>
      </c>
      <c r="F109" s="194">
        <v>19091</v>
      </c>
      <c r="G109" s="194">
        <v>19465</v>
      </c>
      <c r="H109" s="194">
        <v>16621</v>
      </c>
      <c r="I109" s="194">
        <v>16821</v>
      </c>
      <c r="J109" s="194">
        <v>19549</v>
      </c>
      <c r="K109" s="194">
        <v>20312</v>
      </c>
      <c r="L109" s="194">
        <v>20601</v>
      </c>
      <c r="M109" s="194">
        <v>18641</v>
      </c>
      <c r="N109" s="176"/>
      <c r="O109" s="193" t="s">
        <v>6</v>
      </c>
      <c r="P109" s="135"/>
    </row>
    <row r="110" spans="1:16" ht="15.5">
      <c r="A110" s="463"/>
      <c r="B110" s="192" t="s">
        <v>496</v>
      </c>
      <c r="C110" s="135"/>
      <c r="D110" s="194">
        <v>14329</v>
      </c>
      <c r="E110" s="194">
        <v>0</v>
      </c>
      <c r="F110" s="194">
        <v>0</v>
      </c>
      <c r="G110" s="194">
        <v>0</v>
      </c>
      <c r="H110" s="194">
        <v>0</v>
      </c>
      <c r="I110" s="194">
        <v>0</v>
      </c>
      <c r="J110" s="194">
        <v>0</v>
      </c>
      <c r="K110" s="194">
        <v>0</v>
      </c>
      <c r="L110" s="194">
        <v>0</v>
      </c>
      <c r="M110" s="194">
        <v>0</v>
      </c>
      <c r="N110" s="176"/>
      <c r="O110" s="193" t="s">
        <v>6</v>
      </c>
      <c r="P110" s="135"/>
    </row>
    <row r="111" spans="1:16" ht="15.5">
      <c r="A111" s="463"/>
      <c r="B111" s="192" t="s">
        <v>497</v>
      </c>
      <c r="C111" s="135"/>
      <c r="D111" s="194">
        <v>6185</v>
      </c>
      <c r="E111" s="194">
        <v>6185</v>
      </c>
      <c r="F111" s="194">
        <v>6185</v>
      </c>
      <c r="G111" s="194">
        <v>6909</v>
      </c>
      <c r="H111" s="194">
        <v>9700</v>
      </c>
      <c r="I111" s="194">
        <v>9700</v>
      </c>
      <c r="J111" s="194">
        <v>9700</v>
      </c>
      <c r="K111" s="194">
        <v>9189</v>
      </c>
      <c r="L111" s="194">
        <v>9806</v>
      </c>
      <c r="M111" s="194">
        <v>9051</v>
      </c>
      <c r="N111" s="176"/>
      <c r="O111" s="193" t="s">
        <v>6</v>
      </c>
      <c r="P111" s="135"/>
    </row>
    <row r="112" spans="1:16" ht="14.15" customHeight="1">
      <c r="A112" s="447" t="s">
        <v>498</v>
      </c>
      <c r="B112" s="177" t="s">
        <v>499</v>
      </c>
      <c r="C112" s="135"/>
      <c r="D112" s="194">
        <v>1473187</v>
      </c>
      <c r="E112" s="194">
        <v>1560611</v>
      </c>
      <c r="F112" s="194">
        <v>1218071</v>
      </c>
      <c r="G112" s="194">
        <v>1315949</v>
      </c>
      <c r="H112" s="194">
        <v>1404042</v>
      </c>
      <c r="I112" s="194">
        <v>1075745</v>
      </c>
      <c r="J112" s="194">
        <v>1166437</v>
      </c>
      <c r="K112" s="194">
        <v>1209184</v>
      </c>
      <c r="L112" s="194">
        <v>1143792</v>
      </c>
      <c r="M112" s="194">
        <v>1039189</v>
      </c>
      <c r="N112" s="135"/>
      <c r="O112" s="176" t="s">
        <v>6</v>
      </c>
      <c r="P112" s="444" t="s">
        <v>510</v>
      </c>
    </row>
    <row r="113" spans="1:16">
      <c r="A113" s="448"/>
      <c r="B113" s="177" t="s">
        <v>500</v>
      </c>
      <c r="C113" s="135"/>
      <c r="D113" s="194">
        <v>903053</v>
      </c>
      <c r="E113" s="194">
        <v>1003474</v>
      </c>
      <c r="F113" s="194">
        <v>1032835</v>
      </c>
      <c r="G113" s="194">
        <v>1237147</v>
      </c>
      <c r="H113" s="194">
        <v>1382827</v>
      </c>
      <c r="I113" s="194">
        <v>1248592</v>
      </c>
      <c r="J113" s="194">
        <v>1134508</v>
      </c>
      <c r="K113" s="194">
        <v>1394558</v>
      </c>
      <c r="L113" s="194">
        <v>1517285</v>
      </c>
      <c r="M113" s="194">
        <v>1433611</v>
      </c>
      <c r="N113" s="135"/>
      <c r="O113" s="176" t="s">
        <v>6</v>
      </c>
      <c r="P113" s="445"/>
    </row>
    <row r="114" spans="1:16">
      <c r="A114" s="448"/>
      <c r="B114" s="177" t="s">
        <v>34</v>
      </c>
      <c r="C114" s="135"/>
      <c r="D114" s="194">
        <v>258882</v>
      </c>
      <c r="E114" s="194">
        <v>315670</v>
      </c>
      <c r="F114" s="194">
        <v>283265</v>
      </c>
      <c r="G114" s="194">
        <v>338352</v>
      </c>
      <c r="H114" s="194">
        <v>394766</v>
      </c>
      <c r="I114" s="194">
        <v>343614</v>
      </c>
      <c r="J114" s="194">
        <v>399081</v>
      </c>
      <c r="K114" s="194">
        <v>450168</v>
      </c>
      <c r="L114" s="194">
        <v>468340</v>
      </c>
      <c r="M114" s="194">
        <v>459033</v>
      </c>
      <c r="N114" s="135"/>
      <c r="O114" s="176" t="s">
        <v>6</v>
      </c>
      <c r="P114" s="445"/>
    </row>
    <row r="115" spans="1:16">
      <c r="A115" s="448"/>
      <c r="B115" s="177" t="s">
        <v>501</v>
      </c>
      <c r="C115" s="135"/>
      <c r="D115" s="194">
        <v>805614</v>
      </c>
      <c r="E115" s="194">
        <v>821951</v>
      </c>
      <c r="F115" s="194">
        <v>723427</v>
      </c>
      <c r="G115" s="194">
        <v>757862</v>
      </c>
      <c r="H115" s="194">
        <v>797886</v>
      </c>
      <c r="I115" s="194">
        <v>680161</v>
      </c>
      <c r="J115" s="194">
        <v>802698</v>
      </c>
      <c r="K115" s="194">
        <v>780382</v>
      </c>
      <c r="L115" s="194">
        <v>754898</v>
      </c>
      <c r="M115" s="194">
        <v>696221</v>
      </c>
      <c r="N115" s="135"/>
      <c r="O115" s="176" t="s">
        <v>6</v>
      </c>
      <c r="P115" s="445"/>
    </row>
    <row r="116" spans="1:16" ht="14.25" customHeight="1">
      <c r="A116" s="449"/>
      <c r="B116" s="177" t="s">
        <v>502</v>
      </c>
      <c r="C116" s="135"/>
      <c r="D116" s="194">
        <v>335199</v>
      </c>
      <c r="E116" s="194">
        <v>378702</v>
      </c>
      <c r="F116" s="194">
        <v>397276</v>
      </c>
      <c r="G116" s="194">
        <v>472384</v>
      </c>
      <c r="H116" s="194">
        <v>554319</v>
      </c>
      <c r="I116" s="194">
        <v>564280</v>
      </c>
      <c r="J116" s="194">
        <v>535732</v>
      </c>
      <c r="K116" s="194">
        <v>568421</v>
      </c>
      <c r="L116" s="194">
        <v>605658</v>
      </c>
      <c r="M116" s="194">
        <v>584209</v>
      </c>
      <c r="N116" s="135"/>
      <c r="O116" s="176" t="s">
        <v>6</v>
      </c>
      <c r="P116" s="446"/>
    </row>
    <row r="117" spans="1:16" ht="14.25" customHeight="1">
      <c r="A117" s="206"/>
      <c r="B117" s="206"/>
      <c r="C117" s="206"/>
      <c r="D117" s="206"/>
      <c r="E117" s="206"/>
      <c r="F117" s="206"/>
      <c r="G117" s="206"/>
      <c r="H117" s="206"/>
      <c r="I117" s="206"/>
      <c r="J117" s="206"/>
      <c r="K117" s="206"/>
      <c r="L117" s="206"/>
      <c r="M117" s="206"/>
      <c r="N117" s="3"/>
      <c r="O117" s="28"/>
      <c r="P117" s="28"/>
    </row>
    <row r="118" spans="1:16" ht="28">
      <c r="A118" s="463" t="s">
        <v>511</v>
      </c>
      <c r="B118" s="204" t="s">
        <v>12</v>
      </c>
      <c r="C118" s="177" t="s">
        <v>503</v>
      </c>
      <c r="D118" s="191"/>
      <c r="E118" s="205"/>
      <c r="F118" s="205"/>
      <c r="G118" s="205"/>
      <c r="H118" s="205"/>
      <c r="I118" s="205"/>
      <c r="J118" s="205"/>
      <c r="K118" s="205"/>
      <c r="L118" s="205"/>
      <c r="M118" s="205"/>
      <c r="N118" s="181"/>
      <c r="O118" s="181"/>
    </row>
    <row r="119" spans="1:16" ht="14.5">
      <c r="A119" s="463"/>
      <c r="B119" s="177" t="s">
        <v>504</v>
      </c>
      <c r="C119" s="177">
        <v>0.5</v>
      </c>
      <c r="D119" s="191"/>
      <c r="E119" s="205"/>
      <c r="F119" s="205"/>
      <c r="G119" s="205"/>
      <c r="H119" s="205"/>
      <c r="I119" s="205"/>
      <c r="J119" s="205"/>
      <c r="K119" s="205"/>
      <c r="L119" s="205"/>
      <c r="M119" s="205"/>
      <c r="N119" s="195"/>
      <c r="O119" s="195"/>
      <c r="P119" s="195"/>
    </row>
    <row r="120" spans="1:16">
      <c r="A120" s="463"/>
      <c r="B120" s="177" t="s">
        <v>501</v>
      </c>
      <c r="C120" s="177">
        <v>0.3</v>
      </c>
      <c r="D120" s="191"/>
      <c r="E120" s="205"/>
      <c r="F120" s="205"/>
      <c r="G120" s="205"/>
      <c r="H120" s="205"/>
      <c r="I120" s="205"/>
      <c r="J120" s="205"/>
      <c r="K120" s="205"/>
      <c r="L120" s="205"/>
      <c r="M120" s="205"/>
      <c r="N120" s="181"/>
      <c r="O120" s="181"/>
    </row>
    <row r="121" spans="1:16">
      <c r="A121" s="463"/>
      <c r="B121" s="177" t="s">
        <v>505</v>
      </c>
      <c r="C121" s="177">
        <v>0.3</v>
      </c>
      <c r="D121" s="191"/>
      <c r="E121" s="205"/>
      <c r="F121" s="205"/>
      <c r="G121" s="205"/>
      <c r="H121" s="205"/>
      <c r="I121" s="205"/>
      <c r="J121" s="205"/>
      <c r="K121" s="205"/>
      <c r="L121" s="205"/>
      <c r="M121" s="205"/>
      <c r="N121" s="181"/>
      <c r="O121" s="181"/>
    </row>
    <row r="122" spans="1:16">
      <c r="A122" s="463"/>
      <c r="B122" s="177" t="s">
        <v>506</v>
      </c>
      <c r="C122" s="177">
        <v>0.4</v>
      </c>
      <c r="D122" s="191"/>
      <c r="E122" s="205"/>
      <c r="F122" s="205"/>
      <c r="G122" s="205"/>
      <c r="H122" s="205"/>
      <c r="I122" s="205"/>
      <c r="J122" s="205"/>
      <c r="K122" s="205"/>
      <c r="L122" s="205"/>
      <c r="M122" s="205"/>
      <c r="N122" s="181"/>
      <c r="O122" s="181"/>
    </row>
    <row r="123" spans="1:16">
      <c r="B123" s="143"/>
      <c r="D123" s="143"/>
      <c r="M123" s="181"/>
      <c r="N123" s="181"/>
      <c r="O123" s="181"/>
    </row>
    <row r="124" spans="1:16">
      <c r="A124" s="464"/>
      <c r="B124" s="464"/>
      <c r="C124" s="18"/>
      <c r="D124" s="143"/>
      <c r="E124" s="18"/>
      <c r="F124" s="18"/>
      <c r="G124" s="18"/>
      <c r="H124" s="18"/>
      <c r="I124" s="18"/>
      <c r="J124" s="18"/>
      <c r="K124" s="18"/>
      <c r="L124" s="18"/>
      <c r="M124" s="18"/>
      <c r="N124" s="181"/>
      <c r="O124" s="181"/>
    </row>
    <row r="125" spans="1:16">
      <c r="A125" s="326" t="s">
        <v>15</v>
      </c>
      <c r="B125" s="326"/>
      <c r="C125" s="326"/>
      <c r="D125" s="364"/>
      <c r="E125" s="364"/>
      <c r="F125" s="364"/>
      <c r="G125" s="364"/>
      <c r="H125" s="364"/>
      <c r="I125" s="364"/>
      <c r="J125" s="364"/>
      <c r="K125" s="364"/>
      <c r="L125" s="364"/>
      <c r="M125" s="364"/>
      <c r="N125" s="181"/>
      <c r="O125" s="181"/>
    </row>
    <row r="126" spans="1:16">
      <c r="A126" s="450"/>
      <c r="B126" s="450"/>
      <c r="C126" s="450"/>
      <c r="D126" s="281" t="s">
        <v>507</v>
      </c>
      <c r="E126" s="281"/>
      <c r="F126" s="281"/>
      <c r="G126" s="281"/>
      <c r="H126" s="281"/>
      <c r="I126" s="281"/>
      <c r="J126" s="281"/>
      <c r="K126" s="281"/>
      <c r="L126" s="281"/>
      <c r="M126" s="281"/>
      <c r="N126" s="181"/>
      <c r="O126" s="181"/>
    </row>
    <row r="127" spans="1:16">
      <c r="A127" s="302" t="s">
        <v>41</v>
      </c>
      <c r="B127" s="302"/>
      <c r="C127" s="302"/>
      <c r="D127" s="281"/>
      <c r="E127" s="281"/>
      <c r="F127" s="281"/>
      <c r="G127" s="281"/>
      <c r="H127" s="281"/>
      <c r="I127" s="281"/>
      <c r="J127" s="281"/>
      <c r="K127" s="281"/>
      <c r="L127" s="281"/>
      <c r="M127" s="281"/>
    </row>
    <row r="128" spans="1:16" ht="28">
      <c r="A128" s="83" t="s">
        <v>588</v>
      </c>
      <c r="B128" s="65" t="s">
        <v>17</v>
      </c>
      <c r="C128" s="65" t="s">
        <v>50</v>
      </c>
      <c r="D128" s="65">
        <v>2009</v>
      </c>
      <c r="E128" s="65">
        <v>2010</v>
      </c>
      <c r="F128" s="65">
        <v>2011</v>
      </c>
      <c r="G128" s="65">
        <v>2012</v>
      </c>
      <c r="H128" s="65">
        <v>2013</v>
      </c>
      <c r="I128" s="65">
        <v>2014</v>
      </c>
      <c r="J128" s="65">
        <v>2015</v>
      </c>
      <c r="K128" s="65">
        <v>2016</v>
      </c>
      <c r="L128" s="65">
        <v>2017</v>
      </c>
      <c r="M128" s="65">
        <v>2018</v>
      </c>
      <c r="N128" s="175" t="s">
        <v>110</v>
      </c>
      <c r="O128" s="175" t="s">
        <v>51</v>
      </c>
      <c r="P128" s="175" t="s">
        <v>339</v>
      </c>
    </row>
    <row r="129" spans="1:16">
      <c r="A129" s="288" t="s">
        <v>205</v>
      </c>
      <c r="B129" s="136" t="s">
        <v>4</v>
      </c>
      <c r="C129" s="19"/>
      <c r="D129" s="295" t="s">
        <v>337</v>
      </c>
      <c r="E129" s="295"/>
      <c r="F129" s="295"/>
      <c r="G129" s="295"/>
      <c r="H129" s="295"/>
      <c r="I129" s="295"/>
      <c r="J129" s="295"/>
      <c r="K129" s="295"/>
      <c r="L129" s="295"/>
      <c r="M129" s="295"/>
      <c r="N129" s="135"/>
      <c r="O129" s="135"/>
      <c r="P129" s="137"/>
    </row>
    <row r="130" spans="1:16">
      <c r="A130" s="288"/>
      <c r="B130" s="137" t="s">
        <v>5</v>
      </c>
      <c r="C130" s="19"/>
      <c r="D130" s="295"/>
      <c r="E130" s="295"/>
      <c r="F130" s="295"/>
      <c r="G130" s="295"/>
      <c r="H130" s="295"/>
      <c r="I130" s="295"/>
      <c r="J130" s="295"/>
      <c r="K130" s="295"/>
      <c r="L130" s="295"/>
      <c r="M130" s="295"/>
      <c r="N130" s="135"/>
      <c r="O130" s="135"/>
      <c r="P130" s="137"/>
    </row>
    <row r="131" spans="1:16" ht="15" customHeight="1">
      <c r="A131" s="288"/>
      <c r="B131" s="137" t="s">
        <v>36</v>
      </c>
      <c r="C131" s="19"/>
      <c r="D131" s="295"/>
      <c r="E131" s="295"/>
      <c r="F131" s="295"/>
      <c r="G131" s="295"/>
      <c r="H131" s="295"/>
      <c r="I131" s="295"/>
      <c r="J131" s="295"/>
      <c r="K131" s="295"/>
      <c r="L131" s="295"/>
      <c r="M131" s="295"/>
      <c r="N131" s="135"/>
      <c r="O131" s="135"/>
      <c r="P131" s="137"/>
    </row>
    <row r="132" spans="1:16" ht="15" customHeight="1">
      <c r="A132" s="288"/>
      <c r="B132" s="137" t="s">
        <v>18</v>
      </c>
      <c r="C132" s="19"/>
      <c r="D132" s="295"/>
      <c r="E132" s="295"/>
      <c r="F132" s="295"/>
      <c r="G132" s="295"/>
      <c r="H132" s="295"/>
      <c r="I132" s="295"/>
      <c r="J132" s="295"/>
      <c r="K132" s="295"/>
      <c r="L132" s="295"/>
      <c r="M132" s="295"/>
      <c r="N132" s="135"/>
      <c r="O132" s="135"/>
      <c r="P132" s="137"/>
    </row>
    <row r="133" spans="1:16" ht="28">
      <c r="A133" s="288"/>
      <c r="B133" s="137" t="s">
        <v>19</v>
      </c>
      <c r="C133" s="19"/>
      <c r="D133" s="295"/>
      <c r="E133" s="295"/>
      <c r="F133" s="295"/>
      <c r="G133" s="295"/>
      <c r="H133" s="295"/>
      <c r="I133" s="295"/>
      <c r="J133" s="295"/>
      <c r="K133" s="295"/>
      <c r="L133" s="295"/>
      <c r="M133" s="295"/>
      <c r="N133" s="135"/>
      <c r="O133" s="135"/>
      <c r="P133" s="137"/>
    </row>
    <row r="134" spans="1:16">
      <c r="A134" s="288" t="s">
        <v>206</v>
      </c>
      <c r="B134" s="137" t="s">
        <v>4</v>
      </c>
      <c r="C134" s="19"/>
      <c r="D134" s="295"/>
      <c r="E134" s="295"/>
      <c r="F134" s="295"/>
      <c r="G134" s="295"/>
      <c r="H134" s="295"/>
      <c r="I134" s="295"/>
      <c r="J134" s="295"/>
      <c r="K134" s="295"/>
      <c r="L134" s="295"/>
      <c r="M134" s="295"/>
      <c r="N134" s="135"/>
      <c r="O134" s="135"/>
      <c r="P134" s="137"/>
    </row>
    <row r="135" spans="1:16" ht="15" customHeight="1">
      <c r="A135" s="288"/>
      <c r="B135" s="137" t="s">
        <v>5</v>
      </c>
      <c r="C135" s="19"/>
      <c r="D135" s="295"/>
      <c r="E135" s="295"/>
      <c r="F135" s="295"/>
      <c r="G135" s="295"/>
      <c r="H135" s="295"/>
      <c r="I135" s="295"/>
      <c r="J135" s="295"/>
      <c r="K135" s="295"/>
      <c r="L135" s="295"/>
      <c r="M135" s="295"/>
      <c r="N135" s="135"/>
      <c r="O135" s="135"/>
      <c r="P135" s="137"/>
    </row>
    <row r="136" spans="1:16" ht="15" customHeight="1">
      <c r="A136" s="288"/>
      <c r="B136" s="137" t="s">
        <v>36</v>
      </c>
      <c r="C136" s="19"/>
      <c r="D136" s="295"/>
      <c r="E136" s="295"/>
      <c r="F136" s="295"/>
      <c r="G136" s="295"/>
      <c r="H136" s="295"/>
      <c r="I136" s="295"/>
      <c r="J136" s="295"/>
      <c r="K136" s="295"/>
      <c r="L136" s="295"/>
      <c r="M136" s="295"/>
      <c r="N136" s="135"/>
      <c r="O136" s="135"/>
      <c r="P136" s="137"/>
    </row>
    <row r="137" spans="1:16" ht="15" customHeight="1">
      <c r="A137" s="288"/>
      <c r="B137" s="137" t="s">
        <v>18</v>
      </c>
      <c r="C137" s="19"/>
      <c r="D137" s="295"/>
      <c r="E137" s="295"/>
      <c r="F137" s="295"/>
      <c r="G137" s="295"/>
      <c r="H137" s="295"/>
      <c r="I137" s="295"/>
      <c r="J137" s="295"/>
      <c r="K137" s="295"/>
      <c r="L137" s="295"/>
      <c r="M137" s="295"/>
      <c r="N137" s="135"/>
      <c r="O137" s="135"/>
      <c r="P137" s="137"/>
    </row>
    <row r="138" spans="1:16" ht="28">
      <c r="A138" s="288"/>
      <c r="B138" s="137" t="s">
        <v>19</v>
      </c>
      <c r="C138" s="19"/>
      <c r="D138" s="295"/>
      <c r="E138" s="295"/>
      <c r="F138" s="295"/>
      <c r="G138" s="295"/>
      <c r="H138" s="295"/>
      <c r="I138" s="295"/>
      <c r="J138" s="295"/>
      <c r="K138" s="295"/>
      <c r="L138" s="295"/>
      <c r="M138" s="295"/>
      <c r="N138" s="135"/>
      <c r="O138" s="135"/>
      <c r="P138" s="137"/>
    </row>
    <row r="139" spans="1:16">
      <c r="A139" s="288" t="s">
        <v>214</v>
      </c>
      <c r="B139" s="288"/>
      <c r="C139" s="19"/>
      <c r="D139" s="295"/>
      <c r="E139" s="295"/>
      <c r="F139" s="295"/>
      <c r="G139" s="295"/>
      <c r="H139" s="295"/>
      <c r="I139" s="295"/>
      <c r="J139" s="295"/>
      <c r="K139" s="295"/>
      <c r="L139" s="295"/>
      <c r="M139" s="295"/>
      <c r="N139" s="135"/>
      <c r="O139" s="135"/>
      <c r="P139" s="137"/>
    </row>
    <row r="140" spans="1:16" ht="15" customHeight="1">
      <c r="A140" s="288" t="s">
        <v>215</v>
      </c>
      <c r="B140" s="288"/>
      <c r="C140" s="19"/>
      <c r="D140" s="295"/>
      <c r="E140" s="295"/>
      <c r="F140" s="295"/>
      <c r="G140" s="295"/>
      <c r="H140" s="295"/>
      <c r="I140" s="295"/>
      <c r="J140" s="295"/>
      <c r="K140" s="295"/>
      <c r="L140" s="295"/>
      <c r="M140" s="295"/>
      <c r="N140" s="135"/>
      <c r="O140" s="135"/>
      <c r="P140" s="137"/>
    </row>
    <row r="141" spans="1:16" ht="42">
      <c r="A141" s="288" t="s">
        <v>207</v>
      </c>
      <c r="B141" s="136" t="s">
        <v>4</v>
      </c>
      <c r="C141" s="19"/>
      <c r="D141" s="197">
        <v>27851.93</v>
      </c>
      <c r="E141" s="197">
        <v>28265.024000000001</v>
      </c>
      <c r="F141" s="197">
        <v>94702.07180000002</v>
      </c>
      <c r="G141" s="197">
        <v>81752.411900000006</v>
      </c>
      <c r="H141" s="197">
        <v>89256.6636</v>
      </c>
      <c r="I141" s="197">
        <v>91802.10631605942</v>
      </c>
      <c r="J141" s="197">
        <v>88936.834037225417</v>
      </c>
      <c r="K141" s="197">
        <v>79184.857250000001</v>
      </c>
      <c r="L141" s="197">
        <v>74896.779539222262</v>
      </c>
      <c r="M141" s="197">
        <v>61741.491888900455</v>
      </c>
      <c r="N141" s="135"/>
      <c r="O141" s="176" t="s">
        <v>6</v>
      </c>
      <c r="P141" s="137" t="s">
        <v>570</v>
      </c>
    </row>
    <row r="142" spans="1:16" ht="42">
      <c r="A142" s="288"/>
      <c r="B142" s="137" t="s">
        <v>5</v>
      </c>
      <c r="C142" s="19"/>
      <c r="D142" s="197">
        <f>'[1]Forest_data by_ownership'!D18+'[1]Forest_data by_ownership'!D24</f>
        <v>105</v>
      </c>
      <c r="E142" s="197">
        <f>'[1]Forest_data by_ownership'!E18+'[1]Forest_data by_ownership'!E24</f>
        <v>29</v>
      </c>
      <c r="F142" s="197">
        <f>'[1]Forest_data by_ownership'!F18+'[1]Forest_data by_ownership'!F24</f>
        <v>853</v>
      </c>
      <c r="G142" s="197">
        <f>'[1]Forest_data by_ownership'!G18+'[1]Forest_data by_ownership'!G24</f>
        <v>556</v>
      </c>
      <c r="H142" s="197">
        <f>'[1]Forest_data by_ownership'!H18+'[1]Forest_data by_ownership'!H24</f>
        <v>1386</v>
      </c>
      <c r="I142" s="197">
        <f>'[1]Forest_data by_ownership'!I18+'[1]Forest_data by_ownership'!I24</f>
        <v>171</v>
      </c>
      <c r="J142" s="197">
        <f>'[1]Forest_data by_ownership'!J18+'[1]Forest_data by_ownership'!J24</f>
        <v>115</v>
      </c>
      <c r="K142" s="197">
        <f>'[1]Forest_data by_ownership'!K18+'[1]Forest_data by_ownership'!K24</f>
        <v>232</v>
      </c>
      <c r="L142" s="197">
        <f>'[1]Forest_data by_ownership'!L18+'[1]Forest_data by_ownership'!L24</f>
        <v>183</v>
      </c>
      <c r="M142" s="197">
        <f>'[1]Forest_data by_ownership'!M18+'[1]Forest_data by_ownership'!M24</f>
        <v>161</v>
      </c>
      <c r="N142" s="135"/>
      <c r="O142" s="73" t="s">
        <v>6</v>
      </c>
      <c r="P142" s="137" t="s">
        <v>512</v>
      </c>
    </row>
    <row r="143" spans="1:16" ht="14.5" customHeight="1">
      <c r="A143" s="288"/>
      <c r="B143" s="137" t="s">
        <v>36</v>
      </c>
      <c r="C143" s="19"/>
      <c r="D143" s="295" t="s">
        <v>337</v>
      </c>
      <c r="E143" s="295"/>
      <c r="F143" s="295"/>
      <c r="G143" s="295"/>
      <c r="H143" s="295"/>
      <c r="I143" s="295"/>
      <c r="J143" s="295"/>
      <c r="K143" s="295"/>
      <c r="L143" s="295"/>
      <c r="M143" s="295"/>
      <c r="N143" s="135"/>
      <c r="O143" s="135"/>
      <c r="P143" s="137"/>
    </row>
    <row r="144" spans="1:16">
      <c r="A144" s="288"/>
      <c r="B144" s="137" t="s">
        <v>18</v>
      </c>
      <c r="C144" s="19"/>
      <c r="D144" s="295"/>
      <c r="E144" s="295"/>
      <c r="F144" s="295"/>
      <c r="G144" s="295"/>
      <c r="H144" s="295"/>
      <c r="I144" s="295"/>
      <c r="J144" s="295"/>
      <c r="K144" s="295"/>
      <c r="L144" s="295"/>
      <c r="M144" s="295"/>
      <c r="N144" s="135"/>
      <c r="O144" s="135"/>
      <c r="P144" s="137"/>
    </row>
    <row r="145" spans="1:16" ht="28">
      <c r="A145" s="288"/>
      <c r="B145" s="137" t="s">
        <v>19</v>
      </c>
      <c r="C145" s="19"/>
      <c r="D145" s="295"/>
      <c r="E145" s="295"/>
      <c r="F145" s="295"/>
      <c r="G145" s="295"/>
      <c r="H145" s="295"/>
      <c r="I145" s="295"/>
      <c r="J145" s="295"/>
      <c r="K145" s="295"/>
      <c r="L145" s="295"/>
      <c r="M145" s="295"/>
      <c r="N145" s="135"/>
      <c r="O145" s="135"/>
      <c r="P145" s="137"/>
    </row>
    <row r="146" spans="1:16">
      <c r="A146" s="288" t="s">
        <v>208</v>
      </c>
      <c r="B146" s="137" t="s">
        <v>4</v>
      </c>
      <c r="C146" s="19"/>
      <c r="D146" s="295"/>
      <c r="E146" s="295"/>
      <c r="F146" s="295"/>
      <c r="G146" s="295"/>
      <c r="H146" s="295"/>
      <c r="I146" s="295"/>
      <c r="J146" s="295"/>
      <c r="K146" s="295"/>
      <c r="L146" s="295"/>
      <c r="M146" s="295"/>
      <c r="N146" s="135"/>
      <c r="O146" s="135"/>
      <c r="P146" s="137"/>
    </row>
    <row r="147" spans="1:16" ht="42">
      <c r="A147" s="288"/>
      <c r="B147" s="137" t="s">
        <v>5</v>
      </c>
      <c r="C147" s="19"/>
      <c r="D147" s="197">
        <f>'[1]Forest_data by_ownership'!D21+'[1]Forest_data by_ownership'!D27</f>
        <v>7297</v>
      </c>
      <c r="E147" s="197">
        <f>'[1]Forest_data by_ownership'!E21+'[1]Forest_data by_ownership'!E27</f>
        <v>8303</v>
      </c>
      <c r="F147" s="197">
        <f>'[1]Forest_data by_ownership'!F21+'[1]Forest_data by_ownership'!F27</f>
        <v>8037</v>
      </c>
      <c r="G147" s="197">
        <f>'[1]Forest_data by_ownership'!G21+'[1]Forest_data by_ownership'!G27</f>
        <v>8697</v>
      </c>
      <c r="H147" s="197">
        <f>'[1]Forest_data by_ownership'!H21+'[1]Forest_data by_ownership'!H27</f>
        <v>7604</v>
      </c>
      <c r="I147" s="197">
        <f>'[1]Forest_data by_ownership'!I21+'[1]Forest_data by_ownership'!I27</f>
        <v>7061</v>
      </c>
      <c r="J147" s="197">
        <f>'[1]Forest_data by_ownership'!J21+'[1]Forest_data by_ownership'!J27</f>
        <v>5161</v>
      </c>
      <c r="K147" s="197">
        <f>'[1]Forest_data by_ownership'!K21+'[1]Forest_data by_ownership'!K27</f>
        <v>4546</v>
      </c>
      <c r="L147" s="197">
        <f>'[1]Forest_data by_ownership'!L21+'[1]Forest_data by_ownership'!L27</f>
        <v>1848</v>
      </c>
      <c r="M147" s="197">
        <f>'[1]Forest_data by_ownership'!M21+'[1]Forest_data by_ownership'!M27</f>
        <v>4141</v>
      </c>
      <c r="N147" s="135"/>
      <c r="O147" s="73" t="s">
        <v>6</v>
      </c>
      <c r="P147" s="137" t="s">
        <v>512</v>
      </c>
    </row>
    <row r="148" spans="1:16">
      <c r="A148" s="288"/>
      <c r="B148" s="137" t="s">
        <v>36</v>
      </c>
      <c r="C148" s="19"/>
      <c r="D148" s="295" t="s">
        <v>337</v>
      </c>
      <c r="E148" s="295"/>
      <c r="F148" s="295"/>
      <c r="G148" s="295"/>
      <c r="H148" s="295"/>
      <c r="I148" s="295"/>
      <c r="J148" s="295"/>
      <c r="K148" s="295"/>
      <c r="L148" s="295"/>
      <c r="M148" s="295"/>
      <c r="N148" s="135"/>
      <c r="O148" s="135"/>
      <c r="P148" s="137"/>
    </row>
    <row r="149" spans="1:16">
      <c r="A149" s="288"/>
      <c r="B149" s="137" t="s">
        <v>18</v>
      </c>
      <c r="C149" s="19"/>
      <c r="D149" s="295"/>
      <c r="E149" s="295"/>
      <c r="F149" s="295"/>
      <c r="G149" s="295"/>
      <c r="H149" s="295"/>
      <c r="I149" s="295"/>
      <c r="J149" s="295"/>
      <c r="K149" s="295"/>
      <c r="L149" s="295"/>
      <c r="M149" s="295"/>
      <c r="N149" s="135"/>
      <c r="O149" s="135"/>
      <c r="P149" s="137"/>
    </row>
    <row r="150" spans="1:16" ht="28">
      <c r="A150" s="288"/>
      <c r="B150" s="137" t="s">
        <v>19</v>
      </c>
      <c r="C150" s="19"/>
      <c r="D150" s="295"/>
      <c r="E150" s="295"/>
      <c r="F150" s="295"/>
      <c r="G150" s="295"/>
      <c r="H150" s="295"/>
      <c r="I150" s="295"/>
      <c r="J150" s="295"/>
      <c r="K150" s="295"/>
      <c r="L150" s="295"/>
      <c r="M150" s="295"/>
      <c r="N150" s="135"/>
      <c r="O150" s="135"/>
      <c r="P150" s="137"/>
    </row>
    <row r="151" spans="1:16" ht="22.5" customHeight="1">
      <c r="A151" s="288" t="s">
        <v>216</v>
      </c>
      <c r="B151" s="288"/>
      <c r="C151" s="19"/>
      <c r="D151" s="295"/>
      <c r="E151" s="295"/>
      <c r="F151" s="295"/>
      <c r="G151" s="295"/>
      <c r="H151" s="295"/>
      <c r="I151" s="295"/>
      <c r="J151" s="295"/>
      <c r="K151" s="295"/>
      <c r="L151" s="295"/>
      <c r="M151" s="295"/>
      <c r="N151" s="135"/>
      <c r="O151" s="135"/>
      <c r="P151" s="353" t="s">
        <v>513</v>
      </c>
    </row>
    <row r="152" spans="1:16" ht="23.5" customHeight="1">
      <c r="A152" s="288" t="s">
        <v>217</v>
      </c>
      <c r="B152" s="288"/>
      <c r="C152" s="19"/>
      <c r="D152" s="295"/>
      <c r="E152" s="295"/>
      <c r="F152" s="295"/>
      <c r="G152" s="295"/>
      <c r="H152" s="295"/>
      <c r="I152" s="295"/>
      <c r="J152" s="295"/>
      <c r="K152" s="295"/>
      <c r="L152" s="295"/>
      <c r="M152" s="295"/>
      <c r="N152" s="135"/>
      <c r="O152" s="135"/>
      <c r="P152" s="353"/>
    </row>
  </sheetData>
  <mergeCells count="98">
    <mergeCell ref="A1:M1"/>
    <mergeCell ref="A7:A10"/>
    <mergeCell ref="B7:B9"/>
    <mergeCell ref="G7:G9"/>
    <mergeCell ref="L7:L9"/>
    <mergeCell ref="M7:M9"/>
    <mergeCell ref="D4:M5"/>
    <mergeCell ref="A3:C3"/>
    <mergeCell ref="A4:C4"/>
    <mergeCell ref="A5:C5"/>
    <mergeCell ref="A20:A23"/>
    <mergeCell ref="B20:B23"/>
    <mergeCell ref="D20:M23"/>
    <mergeCell ref="D26:M27"/>
    <mergeCell ref="D25:M25"/>
    <mergeCell ref="A29:A33"/>
    <mergeCell ref="B29:B33"/>
    <mergeCell ref="A34:A39"/>
    <mergeCell ref="B34:B39"/>
    <mergeCell ref="A41:C41"/>
    <mergeCell ref="A43:C43"/>
    <mergeCell ref="A42:C42"/>
    <mergeCell ref="A48:C48"/>
    <mergeCell ref="A49:C49"/>
    <mergeCell ref="A50:C50"/>
    <mergeCell ref="A52:A54"/>
    <mergeCell ref="B52:B54"/>
    <mergeCell ref="A55:A56"/>
    <mergeCell ref="B55:B56"/>
    <mergeCell ref="A57:A60"/>
    <mergeCell ref="B57:B60"/>
    <mergeCell ref="A78:A80"/>
    <mergeCell ref="A74:C74"/>
    <mergeCell ref="A75:C75"/>
    <mergeCell ref="A76:C76"/>
    <mergeCell ref="A61:A63"/>
    <mergeCell ref="A69:A72"/>
    <mergeCell ref="B69:B71"/>
    <mergeCell ref="A65:C65"/>
    <mergeCell ref="A66:C66"/>
    <mergeCell ref="A67:C67"/>
    <mergeCell ref="A146:A150"/>
    <mergeCell ref="A151:B151"/>
    <mergeCell ref="P151:P152"/>
    <mergeCell ref="A152:B152"/>
    <mergeCell ref="A129:A133"/>
    <mergeCell ref="D129:M140"/>
    <mergeCell ref="A134:A138"/>
    <mergeCell ref="A139:B139"/>
    <mergeCell ref="A140:B140"/>
    <mergeCell ref="D143:M146"/>
    <mergeCell ref="D148:M152"/>
    <mergeCell ref="D29:M39"/>
    <mergeCell ref="A27:C27"/>
    <mergeCell ref="A26:C26"/>
    <mergeCell ref="A25:C25"/>
    <mergeCell ref="A141:A145"/>
    <mergeCell ref="A118:A122"/>
    <mergeCell ref="A124:B124"/>
    <mergeCell ref="D125:M125"/>
    <mergeCell ref="B94:B101"/>
    <mergeCell ref="A103:A111"/>
    <mergeCell ref="D83:M84"/>
    <mergeCell ref="B86:B93"/>
    <mergeCell ref="A83:C83"/>
    <mergeCell ref="A84:C84"/>
    <mergeCell ref="D78:M80"/>
    <mergeCell ref="A82:C82"/>
    <mergeCell ref="A17:C17"/>
    <mergeCell ref="D3:M3"/>
    <mergeCell ref="A11:A12"/>
    <mergeCell ref="B13:B14"/>
    <mergeCell ref="D17:M18"/>
    <mergeCell ref="D7:F14"/>
    <mergeCell ref="H7:K14"/>
    <mergeCell ref="M13:M14"/>
    <mergeCell ref="A16:C16"/>
    <mergeCell ref="D16:M16"/>
    <mergeCell ref="A18:C18"/>
    <mergeCell ref="P112:P116"/>
    <mergeCell ref="A112:A116"/>
    <mergeCell ref="D126:M127"/>
    <mergeCell ref="A126:C126"/>
    <mergeCell ref="A127:C127"/>
    <mergeCell ref="A125:C125"/>
    <mergeCell ref="D41:M41"/>
    <mergeCell ref="D48:M48"/>
    <mergeCell ref="D65:M65"/>
    <mergeCell ref="D74:M74"/>
    <mergeCell ref="D86:M102"/>
    <mergeCell ref="D69:M72"/>
    <mergeCell ref="D82:M82"/>
    <mergeCell ref="D75:M76"/>
    <mergeCell ref="D66:M67"/>
    <mergeCell ref="D52:M63"/>
    <mergeCell ref="D42:M43"/>
    <mergeCell ref="D49:M50"/>
    <mergeCell ref="D45:M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24</vt:i4>
      </vt:variant>
    </vt:vector>
  </HeadingPairs>
  <TitlesOfParts>
    <vt:vector size="38" baseType="lpstr">
      <vt:lpstr>Cover Sheet</vt:lpstr>
      <vt:lpstr>History of changes</vt:lpstr>
      <vt:lpstr>readme</vt:lpstr>
      <vt:lpstr>Forest_data_by_Ownership_CSR1</vt:lpstr>
      <vt:lpstr>Forest_data_by_Ownership_CSR2</vt:lpstr>
      <vt:lpstr>Forest_data_by_Ownership_CSR3</vt:lpstr>
      <vt:lpstr>Forest_data_by_Ownership_CSR4</vt:lpstr>
      <vt:lpstr>1_template_stats_data_CSR1</vt:lpstr>
      <vt:lpstr>1_template_stats_data_CSR2</vt:lpstr>
      <vt:lpstr>1_template_stats_data_CSR3 </vt:lpstr>
      <vt:lpstr>1_template_stats_data_CSR4</vt:lpstr>
      <vt:lpstr>Wood_industry_maps_CSR4</vt:lpstr>
      <vt:lpstr>Data_availability_reliability</vt:lpstr>
      <vt:lpstr>Gaps identified</vt:lpstr>
      <vt:lpstr>Data_availability_reliability!_CTVL001034a5d0d370f4e769f5d86a3c70a33b6</vt:lpstr>
      <vt:lpstr>Data_availability_reliability!_CTVL0011a817c706a6e4afeaa7d7f91a207ffda</vt:lpstr>
      <vt:lpstr>Data_availability_reliability!_CTVL0011e71b713852a49bc8cfcb7c82cf21849</vt:lpstr>
      <vt:lpstr>Data_availability_reliability!_CTVL001230767d100fd43a8b1272ce90125c851</vt:lpstr>
      <vt:lpstr>Data_availability_reliability!_CTVL00123538d4d94904d3b9068d0444f09f888</vt:lpstr>
      <vt:lpstr>Data_availability_reliability!_CTVL00125af028677bd4a9eb6fbfc2ec7caef21</vt:lpstr>
      <vt:lpstr>Data_availability_reliability!_CTVL0012dce0b2bf686404a83557b72b3039b70</vt:lpstr>
      <vt:lpstr>Data_availability_reliability!_CTVL0012e1496e3ac894b9a8003bb1d7592a699</vt:lpstr>
      <vt:lpstr>Data_availability_reliability!_CTVL0012f60f720ead2405188ec7f523c0e4a83</vt:lpstr>
      <vt:lpstr>Data_availability_reliability!_CTVL001507f638217c344cead6a48f78fdecb40</vt:lpstr>
      <vt:lpstr>Data_availability_reliability!_CTVL001596ac7e606f0416c8e28c7ad80a2d9b3</vt:lpstr>
      <vt:lpstr>Data_availability_reliability!_CTVL0016c89b5887ff64faaacb9f54608b7f967</vt:lpstr>
      <vt:lpstr>Data_availability_reliability!_CTVL001711a38c16ed54531a310f6b9cb03b32e</vt:lpstr>
      <vt:lpstr>Data_availability_reliability!_CTVL00176f2625a5fce424da37462555d0d1898</vt:lpstr>
      <vt:lpstr>Data_availability_reliability!_CTVL001892b4bc99a574489911fe128793bbac7</vt:lpstr>
      <vt:lpstr>Data_availability_reliability!_CTVL001ab3c8c3247254a7da6d01a9d3eba23f4</vt:lpstr>
      <vt:lpstr>Data_availability_reliability!_CTVL001b3b13315a3ed47589c8616de2df98c88</vt:lpstr>
      <vt:lpstr>Data_availability_reliability!_CTVL001bfa51cce299f45dabfd622766980e5e5</vt:lpstr>
      <vt:lpstr>Data_availability_reliability!_CTVL001c266aff8cbaa42d6b159070273546814</vt:lpstr>
      <vt:lpstr>Data_availability_reliability!_CTVL001ce328002b1394e5e8a940678e9aad912</vt:lpstr>
      <vt:lpstr>Data_availability_reliability!_CTVL001d69e61cd4c2d4f7ba9fecb216b0806f3</vt:lpstr>
      <vt:lpstr>Data_availability_reliability!_CTVL001e7a63dc0a9b24ea6a1c0c830e080df32</vt:lpstr>
      <vt:lpstr>Data_availability_reliability!_CTVL001e9a6722265ae4bdb814884a4b6e78964</vt:lpstr>
      <vt:lpstr>Data_availability_reliability!_CTVL001f04cfd2bc4df4b98b31baed009283f23</vt:lpstr>
    </vt:vector>
  </TitlesOfParts>
  <Company>Technische Hochschule Rosenheim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Auer, Veronika</dc:creator>
  <cp:lastModifiedBy>Brunsmeier, Martin</cp:lastModifiedBy>
  <cp:lastPrinted>2021-12-09T13:23:56Z</cp:lastPrinted>
  <dcterms:created xsi:type="dcterms:W3CDTF">2021-08-09T15:50:37Z</dcterms:created>
  <dcterms:modified xsi:type="dcterms:W3CDTF">2021-12-22T15:39:32Z</dcterms:modified>
</cp:coreProperties>
</file>